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54.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69.xml" ContentType="application/vnd.openxmlformats-officedocument.spreadsheetml.externalLink+xml"/>
  <Override PartName="/xl/externalLinks/externalLink68.xml" ContentType="application/vnd.openxmlformats-officedocument.spreadsheetml.externalLink+xml"/>
  <Override PartName="/xl/externalLinks/externalLink67.xml" ContentType="application/vnd.openxmlformats-officedocument.spreadsheetml.externalLink+xml"/>
  <Override PartName="/xl/externalLinks/externalLink66.xml" ContentType="application/vnd.openxmlformats-officedocument.spreadsheetml.externalLink+xml"/>
  <Override PartName="/xl/externalLinks/externalLink65.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externalLinks/externalLink14.xml" ContentType="application/vnd.openxmlformats-officedocument.spreadsheetml.externalLink+xml"/>
  <Override PartName="/customXml/itemProps4.xml" ContentType="application/vnd.openxmlformats-officedocument.customXmlProperties+xml"/>
  <Override PartName="/docProps/core.xml" ContentType="application/vnd.openxmlformats-package.core-properti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externalLinks/externalLink15.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0.xml" ContentType="application/vnd.openxmlformats-officedocument.spreadsheetml.externalLink+xml"/>
  <Override PartName="/xl/comments1.xml" ContentType="application/vnd.openxmlformats-officedocument.spreadsheetml.comments+xml"/>
  <Override PartName="/xl/externalLinks/externalLink16.xml" ContentType="application/vnd.openxmlformats-officedocument.spreadsheetml.externalLink+xml"/>
  <Override PartName="/xl/activeX/activeX1.xml" ContentType="application/vnd.ms-office.activeX+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31.xml" ContentType="application/vnd.openxmlformats-officedocument.spreadsheetml.externalLink+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cardozo\Downloads\"/>
    </mc:Choice>
  </mc:AlternateContent>
  <bookViews>
    <workbookView xWindow="0" yWindow="0" windowWidth="5490" windowHeight="7365" tabRatio="700"/>
  </bookViews>
  <sheets>
    <sheet name="CARATULA" sheetId="34" r:id="rId1"/>
    <sheet name="INF GRAL" sheetId="35" r:id="rId2"/>
    <sheet name="EEFF " sheetId="15" r:id="rId3"/>
    <sheet name="EERR" sheetId="5" r:id="rId4"/>
    <sheet name="EFE indirecto" sheetId="30" state="hidden" r:id="rId5"/>
    <sheet name="Armado EFE indirecto" sheetId="31" state="hidden" r:id="rId6"/>
    <sheet name="EFE" sheetId="10" r:id="rId7"/>
    <sheet name="Aux CF" sheetId="11" state="hidden" r:id="rId8"/>
    <sheet name="PN" sheetId="8" r:id="rId9"/>
    <sheet name="NOTAS" sheetId="33" r:id="rId10"/>
    <sheet name="BCE" sheetId="3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a" localSheetId="7">#REF!</definedName>
    <definedName name="\a" localSheetId="2">#REF!</definedName>
    <definedName name="\a" localSheetId="6">#REF!</definedName>
    <definedName name="\a">#REF!</definedName>
    <definedName name="_____DAT1" localSheetId="7">'[1]21210002'!#REF!</definedName>
    <definedName name="_____DAT1" localSheetId="2">'[1]21210002'!#REF!</definedName>
    <definedName name="_____DAT1" localSheetId="6">'[1]21210002'!#REF!</definedName>
    <definedName name="_____DAT1">'[1]21210002'!#REF!</definedName>
    <definedName name="_____DAT12" localSheetId="7">'[1]21210002'!#REF!</definedName>
    <definedName name="_____DAT12" localSheetId="2">'[1]21210002'!#REF!</definedName>
    <definedName name="_____DAT12" localSheetId="6">'[1]21210002'!#REF!</definedName>
    <definedName name="_____DAT12">'[1]21210002'!#REF!</definedName>
    <definedName name="_____DAT15" localSheetId="7">'[1]21210002'!#REF!</definedName>
    <definedName name="_____DAT15" localSheetId="2">'[1]21210002'!#REF!</definedName>
    <definedName name="_____DAT15" localSheetId="6">'[1]21210002'!#REF!</definedName>
    <definedName name="_____DAT15">'[1]21210002'!#REF!</definedName>
    <definedName name="_____DAT16" localSheetId="7">'[1]44210001'!#REF!</definedName>
    <definedName name="_____DAT16" localSheetId="2">'[1]44210001'!#REF!</definedName>
    <definedName name="_____DAT16" localSheetId="6">'[1]44210001'!#REF!</definedName>
    <definedName name="_____DAT16">'[1]44210001'!#REF!</definedName>
    <definedName name="_____DAT2" localSheetId="7">'[1]21210002'!#REF!</definedName>
    <definedName name="_____DAT2" localSheetId="2">'[1]21210002'!#REF!</definedName>
    <definedName name="_____DAT2" localSheetId="6">'[1]21210002'!#REF!</definedName>
    <definedName name="_____DAT2">'[1]21210002'!#REF!</definedName>
    <definedName name="_____DAT23" localSheetId="7">#REF!</definedName>
    <definedName name="_____DAT23" localSheetId="2">#REF!</definedName>
    <definedName name="_____DAT23" localSheetId="6">#REF!</definedName>
    <definedName name="_____DAT23">#REF!</definedName>
    <definedName name="_____DAT24" localSheetId="7">#REF!</definedName>
    <definedName name="_____DAT24" localSheetId="2">#REF!</definedName>
    <definedName name="_____DAT24" localSheetId="6">#REF!</definedName>
    <definedName name="_____DAT24">#REF!</definedName>
    <definedName name="_____DAT6" localSheetId="7">'[1]21210002'!#REF!</definedName>
    <definedName name="_____DAT6" localSheetId="2">'[1]21210002'!#REF!</definedName>
    <definedName name="_____DAT6" localSheetId="6">'[1]21210002'!#REF!</definedName>
    <definedName name="_____DAT6">'[1]21210002'!#REF!</definedName>
    <definedName name="_____DAT8" localSheetId="7">'[1]21210002'!#REF!</definedName>
    <definedName name="_____DAT8" localSheetId="2">'[1]21210002'!#REF!</definedName>
    <definedName name="_____DAT8" localSheetId="6">'[1]21210002'!#REF!</definedName>
    <definedName name="_____DAT8">'[1]21210002'!#REF!</definedName>
    <definedName name="____DAT1" localSheetId="7">'[1]21210002'!#REF!</definedName>
    <definedName name="____DAT1" localSheetId="2">'[1]21210002'!#REF!</definedName>
    <definedName name="____DAT1" localSheetId="6">'[1]21210002'!#REF!</definedName>
    <definedName name="____DAT1">'[1]21210002'!#REF!</definedName>
    <definedName name="____DAT12" localSheetId="7">'[1]21210002'!#REF!</definedName>
    <definedName name="____DAT12" localSheetId="2">'[1]21210002'!#REF!</definedName>
    <definedName name="____DAT12" localSheetId="6">'[1]21210002'!#REF!</definedName>
    <definedName name="____DAT12">'[1]21210002'!#REF!</definedName>
    <definedName name="____DAT15" localSheetId="7">'[1]21210002'!#REF!</definedName>
    <definedName name="____DAT15" localSheetId="2">'[1]21210002'!#REF!</definedName>
    <definedName name="____DAT15" localSheetId="6">'[1]21210002'!#REF!</definedName>
    <definedName name="____DAT15">'[1]21210002'!#REF!</definedName>
    <definedName name="____DAT16" localSheetId="7">'[1]44210001'!#REF!</definedName>
    <definedName name="____DAT16" localSheetId="2">'[1]44210001'!#REF!</definedName>
    <definedName name="____DAT16" localSheetId="6">'[1]44210001'!#REF!</definedName>
    <definedName name="____DAT16">'[1]44210001'!#REF!</definedName>
    <definedName name="____DAT2" localSheetId="7">'[1]21210002'!#REF!</definedName>
    <definedName name="____DAT2" localSheetId="2">'[1]21210002'!#REF!</definedName>
    <definedName name="____DAT2" localSheetId="6">'[1]21210002'!#REF!</definedName>
    <definedName name="____DAT2">'[1]21210002'!#REF!</definedName>
    <definedName name="____DAT23" localSheetId="7">#REF!</definedName>
    <definedName name="____DAT23" localSheetId="2">#REF!</definedName>
    <definedName name="____DAT23" localSheetId="6">#REF!</definedName>
    <definedName name="____DAT23">#REF!</definedName>
    <definedName name="____DAT24" localSheetId="7">#REF!</definedName>
    <definedName name="____DAT24" localSheetId="2">#REF!</definedName>
    <definedName name="____DAT24" localSheetId="6">#REF!</definedName>
    <definedName name="____DAT24">#REF!</definedName>
    <definedName name="____DAT6" localSheetId="7">'[1]21210002'!#REF!</definedName>
    <definedName name="____DAT6" localSheetId="2">'[1]21210002'!#REF!</definedName>
    <definedName name="____DAT6" localSheetId="6">'[1]21210002'!#REF!</definedName>
    <definedName name="____DAT6">'[1]21210002'!#REF!</definedName>
    <definedName name="____DAT8" localSheetId="7">'[1]21210002'!#REF!</definedName>
    <definedName name="____DAT8" localSheetId="2">'[1]21210002'!#REF!</definedName>
    <definedName name="____DAT8" localSheetId="6">'[1]21210002'!#REF!</definedName>
    <definedName name="____DAT8">'[1]21210002'!#REF!</definedName>
    <definedName name="___DAT1" localSheetId="7">#REF!</definedName>
    <definedName name="___DAT1" localSheetId="2">#REF!</definedName>
    <definedName name="___DAT1" localSheetId="6">#REF!</definedName>
    <definedName name="___DAT1">#REF!</definedName>
    <definedName name="___DAT10" localSheetId="7">'[2]Act Fijo Nov 2002'!#REF!</definedName>
    <definedName name="___DAT10" localSheetId="2">'[2]Act Fijo Nov 2002'!#REF!</definedName>
    <definedName name="___DAT10" localSheetId="6">'[2]Act Fijo Nov 2002'!#REF!</definedName>
    <definedName name="___DAT10">'[2]Act Fijo Nov 2002'!#REF!</definedName>
    <definedName name="___DAT11" localSheetId="7">'[2]Act Fijo Nov 2002'!#REF!</definedName>
    <definedName name="___DAT11" localSheetId="2">'[2]Act Fijo Nov 2002'!#REF!</definedName>
    <definedName name="___DAT11" localSheetId="6">'[2]Act Fijo Nov 2002'!#REF!</definedName>
    <definedName name="___DAT11">'[2]Act Fijo Nov 2002'!#REF!</definedName>
    <definedName name="___DAT12" localSheetId="7">#REF!</definedName>
    <definedName name="___DAT12" localSheetId="2">#REF!</definedName>
    <definedName name="___DAT12" localSheetId="6">#REF!</definedName>
    <definedName name="___DAT12">#REF!</definedName>
    <definedName name="___DAT13" localSheetId="7">#REF!</definedName>
    <definedName name="___DAT13" localSheetId="2">#REF!</definedName>
    <definedName name="___DAT13" localSheetId="6">#REF!</definedName>
    <definedName name="___DAT13">#REF!</definedName>
    <definedName name="___DAT14" localSheetId="7">#REF!</definedName>
    <definedName name="___DAT14" localSheetId="2">#REF!</definedName>
    <definedName name="___DAT14" localSheetId="6">#REF!</definedName>
    <definedName name="___DAT14">#REF!</definedName>
    <definedName name="___DAT15" localSheetId="7">#REF!</definedName>
    <definedName name="___DAT15" localSheetId="2">#REF!</definedName>
    <definedName name="___DAT15" localSheetId="6">#REF!</definedName>
    <definedName name="___DAT15">#REF!</definedName>
    <definedName name="___DAT16" localSheetId="7">#REF!</definedName>
    <definedName name="___DAT16" localSheetId="2">#REF!</definedName>
    <definedName name="___DAT16" localSheetId="6">#REF!</definedName>
    <definedName name="___DAT16">#REF!</definedName>
    <definedName name="___DAT17" localSheetId="7">#REF!</definedName>
    <definedName name="___DAT17" localSheetId="2">#REF!</definedName>
    <definedName name="___DAT17" localSheetId="6">#REF!</definedName>
    <definedName name="___DAT17">#REF!</definedName>
    <definedName name="___DAT18" localSheetId="7">#REF!</definedName>
    <definedName name="___DAT18" localSheetId="2">#REF!</definedName>
    <definedName name="___DAT18" localSheetId="6">#REF!</definedName>
    <definedName name="___DAT18">#REF!</definedName>
    <definedName name="___DAT19" localSheetId="7">#REF!</definedName>
    <definedName name="___DAT19" localSheetId="2">#REF!</definedName>
    <definedName name="___DAT19" localSheetId="6">#REF!</definedName>
    <definedName name="___DAT19">#REF!</definedName>
    <definedName name="___DAT2" localSheetId="7">#REF!</definedName>
    <definedName name="___DAT2" localSheetId="2">#REF!</definedName>
    <definedName name="___DAT2" localSheetId="6">#REF!</definedName>
    <definedName name="___DAT2">#REF!</definedName>
    <definedName name="___DAT20" localSheetId="7">#REF!</definedName>
    <definedName name="___DAT20" localSheetId="2">#REF!</definedName>
    <definedName name="___DAT20" localSheetId="6">#REF!</definedName>
    <definedName name="___DAT20">#REF!</definedName>
    <definedName name="___DAT21" localSheetId="7">'[3]Activo Fijo'!#REF!</definedName>
    <definedName name="___DAT21" localSheetId="2">'[3]Activo Fijo'!#REF!</definedName>
    <definedName name="___DAT21" localSheetId="6">'[3]Activo Fijo'!#REF!</definedName>
    <definedName name="___DAT21">'[3]Activo Fijo'!#REF!</definedName>
    <definedName name="___DAT22" localSheetId="7">#REF!</definedName>
    <definedName name="___DAT22" localSheetId="2">#REF!</definedName>
    <definedName name="___DAT22" localSheetId="6">#REF!</definedName>
    <definedName name="___DAT22">#REF!</definedName>
    <definedName name="___DAT23" localSheetId="7">#REF!</definedName>
    <definedName name="___DAT23" localSheetId="2">#REF!</definedName>
    <definedName name="___DAT23" localSheetId="6">#REF!</definedName>
    <definedName name="___DAT23">#REF!</definedName>
    <definedName name="___DAT24" localSheetId="7">#REF!</definedName>
    <definedName name="___DAT24" localSheetId="2">#REF!</definedName>
    <definedName name="___DAT24" localSheetId="6">#REF!</definedName>
    <definedName name="___DAT24">#REF!</definedName>
    <definedName name="___DAT3" localSheetId="7">#REF!</definedName>
    <definedName name="___DAT3" localSheetId="2">#REF!</definedName>
    <definedName name="___DAT3" localSheetId="6">#REF!</definedName>
    <definedName name="___DAT3">#REF!</definedName>
    <definedName name="___DAT4" localSheetId="7">#REF!</definedName>
    <definedName name="___DAT4" localSheetId="2">#REF!</definedName>
    <definedName name="___DAT4" localSheetId="6">#REF!</definedName>
    <definedName name="___DAT4">#REF!</definedName>
    <definedName name="___DAT5" localSheetId="7">#REF!</definedName>
    <definedName name="___DAT5" localSheetId="2">#REF!</definedName>
    <definedName name="___DAT5" localSheetId="6">#REF!</definedName>
    <definedName name="___DAT5">#REF!</definedName>
    <definedName name="___DAT6" localSheetId="7">#REF!</definedName>
    <definedName name="___DAT6" localSheetId="2">#REF!</definedName>
    <definedName name="___DAT6" localSheetId="6">#REF!</definedName>
    <definedName name="___DAT6">#REF!</definedName>
    <definedName name="___DAT7" localSheetId="7">#REF!</definedName>
    <definedName name="___DAT7" localSheetId="2">#REF!</definedName>
    <definedName name="___DAT7" localSheetId="6">#REF!</definedName>
    <definedName name="___DAT7">#REF!</definedName>
    <definedName name="___DAT8" localSheetId="7">#REF!</definedName>
    <definedName name="___DAT8" localSheetId="2">#REF!</definedName>
    <definedName name="___DAT8" localSheetId="6">#REF!</definedName>
    <definedName name="___DAT8">#REF!</definedName>
    <definedName name="___DAT9" localSheetId="7">'[2]Act Fijo Nov 2002'!#REF!</definedName>
    <definedName name="___DAT9" localSheetId="2">'[2]Act Fijo Nov 2002'!#REF!</definedName>
    <definedName name="___DAT9" localSheetId="6">'[2]Act Fijo Nov 2002'!#REF!</definedName>
    <definedName name="___DAT9">'[2]Act Fijo Nov 2002'!#REF!</definedName>
    <definedName name="___r" localSheetId="7">[4]ARMADO!#REF!</definedName>
    <definedName name="___r" localSheetId="2">[4]ARMADO!#REF!</definedName>
    <definedName name="___r" localSheetId="6">[4]ARMADO!#REF!</definedName>
    <definedName name="___r">[4]ARMADO!#REF!</definedName>
    <definedName name="__DAT1" localSheetId="7">#REF!</definedName>
    <definedName name="__DAT1" localSheetId="2">#REF!</definedName>
    <definedName name="__DAT1" localSheetId="6">#REF!</definedName>
    <definedName name="__DAT1">#REF!</definedName>
    <definedName name="__DAT10" localSheetId="7">'[2]Act Fijo Nov 2002'!#REF!</definedName>
    <definedName name="__DAT10" localSheetId="2">'[2]Act Fijo Nov 2002'!#REF!</definedName>
    <definedName name="__DAT10" localSheetId="6">'[2]Act Fijo Nov 2002'!#REF!</definedName>
    <definedName name="__DAT10">'[2]Act Fijo Nov 2002'!#REF!</definedName>
    <definedName name="__DAT11" localSheetId="7">'[2]Act Fijo Nov 2002'!#REF!</definedName>
    <definedName name="__DAT11" localSheetId="2">'[2]Act Fijo Nov 2002'!#REF!</definedName>
    <definedName name="__DAT11" localSheetId="6">'[2]Act Fijo Nov 2002'!#REF!</definedName>
    <definedName name="__DAT11">'[2]Act Fijo Nov 2002'!#REF!</definedName>
    <definedName name="__DAT12" localSheetId="7">#REF!</definedName>
    <definedName name="__DAT12" localSheetId="2">#REF!</definedName>
    <definedName name="__DAT12" localSheetId="6">#REF!</definedName>
    <definedName name="__DAT12">#REF!</definedName>
    <definedName name="__DAT13" localSheetId="7">#REF!</definedName>
    <definedName name="__DAT13" localSheetId="2">#REF!</definedName>
    <definedName name="__DAT13" localSheetId="6">#REF!</definedName>
    <definedName name="__DAT13">#REF!</definedName>
    <definedName name="__DAT14" localSheetId="7">#REF!</definedName>
    <definedName name="__DAT14" localSheetId="2">#REF!</definedName>
    <definedName name="__DAT14" localSheetId="6">#REF!</definedName>
    <definedName name="__DAT14">#REF!</definedName>
    <definedName name="__DAT15" localSheetId="7">#REF!</definedName>
    <definedName name="__DAT15" localSheetId="2">#REF!</definedName>
    <definedName name="__DAT15" localSheetId="6">#REF!</definedName>
    <definedName name="__DAT15">#REF!</definedName>
    <definedName name="__DAT16" localSheetId="7">#REF!</definedName>
    <definedName name="__DAT16" localSheetId="2">#REF!</definedName>
    <definedName name="__DAT16" localSheetId="6">#REF!</definedName>
    <definedName name="__DAT16">#REF!</definedName>
    <definedName name="__DAT17" localSheetId="7">#REF!</definedName>
    <definedName name="__DAT17" localSheetId="2">#REF!</definedName>
    <definedName name="__DAT17" localSheetId="6">#REF!</definedName>
    <definedName name="__DAT17">#REF!</definedName>
    <definedName name="__DAT18" localSheetId="7">#REF!</definedName>
    <definedName name="__DAT18" localSheetId="2">#REF!</definedName>
    <definedName name="__DAT18" localSheetId="6">#REF!</definedName>
    <definedName name="__DAT18">#REF!</definedName>
    <definedName name="__DAT19" localSheetId="7">#REF!</definedName>
    <definedName name="__DAT19" localSheetId="2">#REF!</definedName>
    <definedName name="__DAT19" localSheetId="6">#REF!</definedName>
    <definedName name="__DAT19">#REF!</definedName>
    <definedName name="__DAT2" localSheetId="7">#REF!</definedName>
    <definedName name="__DAT2" localSheetId="2">#REF!</definedName>
    <definedName name="__DAT2" localSheetId="6">#REF!</definedName>
    <definedName name="__DAT2">#REF!</definedName>
    <definedName name="__DAT20" localSheetId="7">#REF!</definedName>
    <definedName name="__DAT20" localSheetId="2">#REF!</definedName>
    <definedName name="__DAT20" localSheetId="6">#REF!</definedName>
    <definedName name="__DAT20">#REF!</definedName>
    <definedName name="__DAT21" localSheetId="7">'[3]Activo Fijo'!#REF!</definedName>
    <definedName name="__DAT21" localSheetId="2">'[3]Activo Fijo'!#REF!</definedName>
    <definedName name="__DAT21" localSheetId="6">'[3]Activo Fijo'!#REF!</definedName>
    <definedName name="__DAT21">'[3]Activo Fijo'!#REF!</definedName>
    <definedName name="__DAT22" localSheetId="7">#REF!</definedName>
    <definedName name="__DAT22" localSheetId="2">#REF!</definedName>
    <definedName name="__DAT22" localSheetId="6">#REF!</definedName>
    <definedName name="__DAT22">#REF!</definedName>
    <definedName name="__DAT23" localSheetId="7">#REF!</definedName>
    <definedName name="__DAT23" localSheetId="2">#REF!</definedName>
    <definedName name="__DAT23" localSheetId="6">#REF!</definedName>
    <definedName name="__DAT23">#REF!</definedName>
    <definedName name="__DAT24" localSheetId="7">#REF!</definedName>
    <definedName name="__DAT24" localSheetId="2">#REF!</definedName>
    <definedName name="__DAT24" localSheetId="6">#REF!</definedName>
    <definedName name="__DAT24">#REF!</definedName>
    <definedName name="__DAT3" localSheetId="7">#REF!</definedName>
    <definedName name="__DAT3" localSheetId="2">#REF!</definedName>
    <definedName name="__DAT3" localSheetId="6">#REF!</definedName>
    <definedName name="__DAT3">#REF!</definedName>
    <definedName name="__DAT4" localSheetId="7">#REF!</definedName>
    <definedName name="__DAT4" localSheetId="2">#REF!</definedName>
    <definedName name="__DAT4" localSheetId="6">#REF!</definedName>
    <definedName name="__DAT4">#REF!</definedName>
    <definedName name="__DAT5" localSheetId="7">#REF!</definedName>
    <definedName name="__DAT5" localSheetId="2">#REF!</definedName>
    <definedName name="__DAT5" localSheetId="6">#REF!</definedName>
    <definedName name="__DAT5">#REF!</definedName>
    <definedName name="__DAT6" localSheetId="7">#REF!</definedName>
    <definedName name="__DAT6" localSheetId="2">#REF!</definedName>
    <definedName name="__DAT6" localSheetId="6">#REF!</definedName>
    <definedName name="__DAT6">#REF!</definedName>
    <definedName name="__DAT7" localSheetId="7">#REF!</definedName>
    <definedName name="__DAT7" localSheetId="2">#REF!</definedName>
    <definedName name="__DAT7" localSheetId="6">#REF!</definedName>
    <definedName name="__DAT7">#REF!</definedName>
    <definedName name="__DAT8" localSheetId="7">#REF!</definedName>
    <definedName name="__DAT8" localSheetId="2">#REF!</definedName>
    <definedName name="__DAT8" localSheetId="6">#REF!</definedName>
    <definedName name="__DAT8">#REF!</definedName>
    <definedName name="__DAT9" localSheetId="7">'[2]Act Fijo Nov 2002'!#REF!</definedName>
    <definedName name="__DAT9" localSheetId="2">'[2]Act Fijo Nov 2002'!#REF!</definedName>
    <definedName name="__DAT9" localSheetId="6">'[2]Act Fijo Nov 2002'!#REF!</definedName>
    <definedName name="__DAT9">'[2]Act Fijo Nov 2002'!#REF!</definedName>
    <definedName name="__r" localSheetId="7">[4]ARMADO!#REF!</definedName>
    <definedName name="__r" localSheetId="2">[4]ARMADO!#REF!</definedName>
    <definedName name="__r" localSheetId="6">[4]ARMADO!#REF!</definedName>
    <definedName name="__r">[4]ARMADO!#REF!</definedName>
    <definedName name="__RSE1" localSheetId="7">#REF!</definedName>
    <definedName name="__RSE1" localSheetId="2">#REF!</definedName>
    <definedName name="__RSE1" localSheetId="6">#REF!</definedName>
    <definedName name="__RSE1">#REF!</definedName>
    <definedName name="__RSE2" localSheetId="7">#REF!</definedName>
    <definedName name="__RSE2" localSheetId="2">#REF!</definedName>
    <definedName name="__RSE2" localSheetId="6">#REF!</definedName>
    <definedName name="__RSE2">#REF!</definedName>
    <definedName name="_DAT1" localSheetId="7">#REF!</definedName>
    <definedName name="_DAT1" localSheetId="2">#REF!</definedName>
    <definedName name="_DAT1" localSheetId="6">#REF!</definedName>
    <definedName name="_DAT1">#REF!</definedName>
    <definedName name="_DAT10" localSheetId="7">'[2]Act Fijo Nov 2002'!#REF!</definedName>
    <definedName name="_DAT10" localSheetId="2">'[2]Act Fijo Nov 2002'!#REF!</definedName>
    <definedName name="_DAT10" localSheetId="6">'[2]Act Fijo Nov 2002'!#REF!</definedName>
    <definedName name="_DAT10">'[2]Act Fijo Nov 2002'!#REF!</definedName>
    <definedName name="_DAT11" localSheetId="7">'[2]Act Fijo Nov 2002'!#REF!</definedName>
    <definedName name="_DAT11" localSheetId="2">'[2]Act Fijo Nov 2002'!#REF!</definedName>
    <definedName name="_DAT11" localSheetId="6">'[2]Act Fijo Nov 2002'!#REF!</definedName>
    <definedName name="_DAT11">'[2]Act Fijo Nov 2002'!#REF!</definedName>
    <definedName name="_DAT12" localSheetId="7">#REF!</definedName>
    <definedName name="_DAT12" localSheetId="2">#REF!</definedName>
    <definedName name="_DAT12" localSheetId="6">#REF!</definedName>
    <definedName name="_DAT12">#REF!</definedName>
    <definedName name="_DAT13" localSheetId="7">#REF!</definedName>
    <definedName name="_DAT13" localSheetId="2">#REF!</definedName>
    <definedName name="_DAT13" localSheetId="6">#REF!</definedName>
    <definedName name="_DAT13">#REF!</definedName>
    <definedName name="_DAT14" localSheetId="7">#REF!</definedName>
    <definedName name="_DAT14" localSheetId="2">#REF!</definedName>
    <definedName name="_DAT14" localSheetId="6">#REF!</definedName>
    <definedName name="_DAT14">#REF!</definedName>
    <definedName name="_DAT15" localSheetId="7">#REF!</definedName>
    <definedName name="_DAT15" localSheetId="2">#REF!</definedName>
    <definedName name="_DAT15" localSheetId="6">#REF!</definedName>
    <definedName name="_DAT15">#REF!</definedName>
    <definedName name="_DAT16" localSheetId="7">#REF!</definedName>
    <definedName name="_DAT16" localSheetId="2">#REF!</definedName>
    <definedName name="_DAT16" localSheetId="6">#REF!</definedName>
    <definedName name="_DAT16">#REF!</definedName>
    <definedName name="_DAT17" localSheetId="7">#REF!</definedName>
    <definedName name="_DAT17" localSheetId="2">#REF!</definedName>
    <definedName name="_DAT17" localSheetId="6">#REF!</definedName>
    <definedName name="_DAT17">#REF!</definedName>
    <definedName name="_DAT18" localSheetId="7">#REF!</definedName>
    <definedName name="_DAT18" localSheetId="2">#REF!</definedName>
    <definedName name="_DAT18" localSheetId="6">#REF!</definedName>
    <definedName name="_DAT18">#REF!</definedName>
    <definedName name="_DAT19" localSheetId="7">#REF!</definedName>
    <definedName name="_DAT19" localSheetId="2">#REF!</definedName>
    <definedName name="_DAT19" localSheetId="6">#REF!</definedName>
    <definedName name="_DAT19">#REF!</definedName>
    <definedName name="_DAT2" localSheetId="7">#REF!</definedName>
    <definedName name="_DAT2" localSheetId="2">#REF!</definedName>
    <definedName name="_DAT2" localSheetId="6">#REF!</definedName>
    <definedName name="_DAT2">#REF!</definedName>
    <definedName name="_DAT20" localSheetId="7">#REF!</definedName>
    <definedName name="_DAT20" localSheetId="2">#REF!</definedName>
    <definedName name="_DAT20" localSheetId="6">#REF!</definedName>
    <definedName name="_DAT20">#REF!</definedName>
    <definedName name="_DAT21" localSheetId="7">'[3]Activo Fijo'!#REF!</definedName>
    <definedName name="_DAT21" localSheetId="2">'[3]Activo Fijo'!#REF!</definedName>
    <definedName name="_DAT21" localSheetId="6">'[3]Activo Fijo'!#REF!</definedName>
    <definedName name="_DAT21">'[3]Activo Fijo'!#REF!</definedName>
    <definedName name="_DAT22" localSheetId="7">#REF!</definedName>
    <definedName name="_DAT22" localSheetId="2">#REF!</definedName>
    <definedName name="_DAT22" localSheetId="6">#REF!</definedName>
    <definedName name="_DAT22">#REF!</definedName>
    <definedName name="_DAT23" localSheetId="7">#REF!</definedName>
    <definedName name="_DAT23" localSheetId="2">#REF!</definedName>
    <definedName name="_DAT23" localSheetId="6">#REF!</definedName>
    <definedName name="_DAT23">#REF!</definedName>
    <definedName name="_DAT24" localSheetId="7">#REF!</definedName>
    <definedName name="_DAT24" localSheetId="2">#REF!</definedName>
    <definedName name="_DAT24" localSheetId="6">#REF!</definedName>
    <definedName name="_DAT24">#REF!</definedName>
    <definedName name="_DAT3" localSheetId="7">#REF!</definedName>
    <definedName name="_DAT3" localSheetId="2">#REF!</definedName>
    <definedName name="_DAT3" localSheetId="6">#REF!</definedName>
    <definedName name="_DAT3">#REF!</definedName>
    <definedName name="_DAT4" localSheetId="7">#REF!</definedName>
    <definedName name="_DAT4" localSheetId="2">#REF!</definedName>
    <definedName name="_DAT4" localSheetId="6">#REF!</definedName>
    <definedName name="_DAT4">#REF!</definedName>
    <definedName name="_DAT5" localSheetId="7">#REF!</definedName>
    <definedName name="_DAT5" localSheetId="2">#REF!</definedName>
    <definedName name="_DAT5" localSheetId="6">#REF!</definedName>
    <definedName name="_DAT5">#REF!</definedName>
    <definedName name="_DAT6" localSheetId="7">#REF!</definedName>
    <definedName name="_DAT6" localSheetId="2">#REF!</definedName>
    <definedName name="_DAT6" localSheetId="6">#REF!</definedName>
    <definedName name="_DAT6">#REF!</definedName>
    <definedName name="_DAT7" localSheetId="7">#REF!</definedName>
    <definedName name="_DAT7" localSheetId="2">#REF!</definedName>
    <definedName name="_DAT7" localSheetId="6">#REF!</definedName>
    <definedName name="_DAT7">#REF!</definedName>
    <definedName name="_DAT8" localSheetId="7">#REF!</definedName>
    <definedName name="_DAT8" localSheetId="2">#REF!</definedName>
    <definedName name="_DAT8" localSheetId="6">#REF!</definedName>
    <definedName name="_DAT8">#REF!</definedName>
    <definedName name="_DAT9" localSheetId="7">'[2]Act Fijo Nov 2002'!#REF!</definedName>
    <definedName name="_DAT9" localSheetId="2">'[2]Act Fijo Nov 2002'!#REF!</definedName>
    <definedName name="_DAT9" localSheetId="6">'[2]Act Fijo Nov 2002'!#REF!</definedName>
    <definedName name="_DAT9">'[2]Act Fijo Nov 2002'!#REF!</definedName>
    <definedName name="_Key1" localSheetId="7" hidden="1">#REF!</definedName>
    <definedName name="_Key1" localSheetId="2" hidden="1">#REF!</definedName>
    <definedName name="_Key1" localSheetId="6" hidden="1">#REF!</definedName>
    <definedName name="_Key1" hidden="1">#REF!</definedName>
    <definedName name="_Key2" localSheetId="7" hidden="1">#REF!</definedName>
    <definedName name="_Key2" localSheetId="2" hidden="1">#REF!</definedName>
    <definedName name="_Key2" localSheetId="6" hidden="1">#REF!</definedName>
    <definedName name="_Key2" hidden="1">#REF!</definedName>
    <definedName name="_MON_1552230270" localSheetId="9">NOTAS!$B$85</definedName>
    <definedName name="_MON_1552230337" localSheetId="9">NOTAS!$B$104</definedName>
    <definedName name="_Order1" hidden="1">255</definedName>
    <definedName name="_Order2" hidden="1">255</definedName>
    <definedName name="_Parse_In" localSheetId="7" hidden="1">#REF!</definedName>
    <definedName name="_Parse_In" localSheetId="2" hidden="1">#REF!</definedName>
    <definedName name="_Parse_In" localSheetId="6" hidden="1">#REF!</definedName>
    <definedName name="_Parse_In" hidden="1">#REF!</definedName>
    <definedName name="_Parse_Out" localSheetId="7" hidden="1">#REF!</definedName>
    <definedName name="_Parse_Out" localSheetId="2" hidden="1">#REF!</definedName>
    <definedName name="_Parse_Out" localSheetId="6" hidden="1">#REF!</definedName>
    <definedName name="_Parse_Out" hidden="1">#REF!</definedName>
    <definedName name="_r" localSheetId="7">[4]ARMADO!#REF!</definedName>
    <definedName name="_r" localSheetId="2">[4]ARMADO!#REF!</definedName>
    <definedName name="_r" localSheetId="6">[4]ARMADO!#REF!</definedName>
    <definedName name="_r">[4]ARMADO!#REF!</definedName>
    <definedName name="_RSE1" localSheetId="7">#REF!</definedName>
    <definedName name="_RSE1" localSheetId="2">#REF!</definedName>
    <definedName name="_RSE1" localSheetId="6">#REF!</definedName>
    <definedName name="_RSE1">#REF!</definedName>
    <definedName name="_RSE2" localSheetId="7">#REF!</definedName>
    <definedName name="_RSE2" localSheetId="2">#REF!</definedName>
    <definedName name="_RSE2" localSheetId="6">#REF!</definedName>
    <definedName name="_RSE2">#REF!</definedName>
    <definedName name="_RSE3">'[5]CMA Calculations- Figure 5440.1'!$H$101</definedName>
    <definedName name="_TPy530231" localSheetId="7">#REF!</definedName>
    <definedName name="_TPy530231" localSheetId="2">#REF!</definedName>
    <definedName name="_TPy530231" localSheetId="6">#REF!</definedName>
    <definedName name="_TPy530231">#REF!</definedName>
    <definedName name="a" localSheetId="7"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6"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7">#REF!</definedName>
    <definedName name="A_impresión_IM" localSheetId="2">#REF!</definedName>
    <definedName name="A_impresión_IM" localSheetId="6">#REF!</definedName>
    <definedName name="A_impresión_IM">#REF!</definedName>
    <definedName name="aa">'[6]3210001'!$A$6:$A$85</definedName>
    <definedName name="AAA" localSheetId="7" hidden="1">'[7]Mov 31.12.08'!#REF!</definedName>
    <definedName name="AAA" localSheetId="2" hidden="1">'[7]Mov 31.12.08'!#REF!</definedName>
    <definedName name="AAA" localSheetId="6" hidden="1">'[7]Mov 31.12.08'!#REF!</definedName>
    <definedName name="AAA" hidden="1">'[7]Mov 31.12.08'!#REF!</definedName>
    <definedName name="AAAAAAAAAAAAAAAAAAAAAAAAAAAA" localSheetId="7">'[8]Rep. y Mant. Rodados'!#REF!</definedName>
    <definedName name="AAAAAAAAAAAAAAAAAAAAAAAAAAAA" localSheetId="2">'[8]Rep. y Mant. Rodados'!#REF!</definedName>
    <definedName name="AAAAAAAAAAAAAAAAAAAAAAAAAAAA" localSheetId="6">'[8]Rep. y Mant. Rodados'!#REF!</definedName>
    <definedName name="AAAAAAAAAAAAAAAAAAAAAAAAAAAA">'[8]Rep. y Mant. Rodados'!#REF!</definedName>
    <definedName name="aaaaaaaaaaaaaaaaaaaaaaaaaaaaaaa" localSheetId="7">'[9]Cálculo del Exceso'!#REF!</definedName>
    <definedName name="aaaaaaaaaaaaaaaaaaaaaaaaaaaaaaa" localSheetId="2">'[9]Cálculo del Exceso'!#REF!</definedName>
    <definedName name="aaaaaaaaaaaaaaaaaaaaaaaaaaaaaaa" localSheetId="6">'[9]Cálculo del Exceso'!#REF!</definedName>
    <definedName name="aaaaaaaaaaaaaaaaaaaaaaaaaaaaaaa">'[9]Cálculo del Exceso'!#REF!</definedName>
    <definedName name="aakdkadk" localSheetId="7" hidden="1">#REF!</definedName>
    <definedName name="aakdkadk" localSheetId="2" hidden="1">#REF!</definedName>
    <definedName name="aakdkadk" localSheetId="6" hidden="1">#REF!</definedName>
    <definedName name="aakdkadk" hidden="1">#REF!</definedName>
    <definedName name="Acceso_Ganado" localSheetId="7">#REF!</definedName>
    <definedName name="Acceso_Ganado" localSheetId="2">#REF!</definedName>
    <definedName name="Acceso_Ganado" localSheetId="6">#REF!</definedName>
    <definedName name="Acceso_Ganado">#REF!</definedName>
    <definedName name="Account_Balance" localSheetId="7">'[9]Cálculo del Exceso'!#REF!</definedName>
    <definedName name="Account_Balance" localSheetId="2">'[9]Cálculo del Exceso'!#REF!</definedName>
    <definedName name="Account_Balance" localSheetId="6">'[9]Cálculo del Exceso'!#REF!</definedName>
    <definedName name="Account_Balance">'[9]Cálculo del Exceso'!#REF!</definedName>
    <definedName name="ACCT" localSheetId="7">'[10] VTOS'!#REF!</definedName>
    <definedName name="ACCT" localSheetId="2">'[10] VTOS'!#REF!</definedName>
    <definedName name="ACCT" localSheetId="6">'[10] VTOS'!#REF!</definedName>
    <definedName name="ACCT">'[10] VTOS'!#REF!</definedName>
    <definedName name="acctascomb" localSheetId="7">#REF!</definedName>
    <definedName name="acctascomb" localSheetId="2">#REF!</definedName>
    <definedName name="acctascomb" localSheetId="6">#REF!</definedName>
    <definedName name="acctascomb">#REF!</definedName>
    <definedName name="acctashold1" localSheetId="7">#REF!</definedName>
    <definedName name="acctashold1" localSheetId="2">#REF!</definedName>
    <definedName name="acctashold1" localSheetId="6">#REF!</definedName>
    <definedName name="acctashold1">#REF!</definedName>
    <definedName name="acctashold2" localSheetId="7">#REF!</definedName>
    <definedName name="acctashold2" localSheetId="2">#REF!</definedName>
    <definedName name="acctashold2" localSheetId="6">#REF!</definedName>
    <definedName name="acctashold2">#REF!</definedName>
    <definedName name="acctasnorte" localSheetId="7">#REF!</definedName>
    <definedName name="acctasnorte" localSheetId="2">#REF!</definedName>
    <definedName name="acctasnorte" localSheetId="6">#REF!</definedName>
    <definedName name="acctasnorte">#REF!</definedName>
    <definedName name="acctassur" localSheetId="7">#REF!</definedName>
    <definedName name="acctassur" localSheetId="2">#REF!</definedName>
    <definedName name="acctassur" localSheetId="6">#REF!</definedName>
    <definedName name="acctassur">#REF!</definedName>
    <definedName name="ADV_PROM" localSheetId="7">#REF!</definedName>
    <definedName name="ADV_PROM" localSheetId="2">#REF!</definedName>
    <definedName name="ADV_PROM" localSheetId="6">#REF!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7" hidden="1">[13]XREF!#REF!</definedName>
    <definedName name="antomerlo" localSheetId="2" hidden="1">[13]XREF!#REF!</definedName>
    <definedName name="antomerlo" localSheetId="6" hidden="1">[13]XREF!#REF!</definedName>
    <definedName name="antomerlo" hidden="1">[13]XREF!#REF!</definedName>
    <definedName name="antoooo" localSheetId="7">'[9]Cálculo del Exceso'!#REF!</definedName>
    <definedName name="antoooo" localSheetId="2">'[9]Cálculo del Exceso'!#REF!</definedName>
    <definedName name="antoooo" localSheetId="6">'[9]Cálculo del Exceso'!#REF!</definedName>
    <definedName name="antoooo">'[9]Cálculo del Exceso'!#REF!</definedName>
    <definedName name="APSUMMARY" localSheetId="7">#REF!</definedName>
    <definedName name="APSUMMARY" localSheetId="2">#REF!</definedName>
    <definedName name="APSUMMARY" localSheetId="6">#REF!</definedName>
    <definedName name="APSUMMARY">#REF!</definedName>
    <definedName name="AR_Balance" localSheetId="7">#REF!</definedName>
    <definedName name="AR_Balance" localSheetId="2">#REF!</definedName>
    <definedName name="AR_Balance" localSheetId="6">#REF!</definedName>
    <definedName name="AR_Balance">#REF!</definedName>
    <definedName name="ARA_Threshold" localSheetId="7">#REF!</definedName>
    <definedName name="ARA_Threshold" localSheetId="2">#REF!</definedName>
    <definedName name="ARA_Threshold" localSheetId="6">#REF!</definedName>
    <definedName name="ARA_Threshold">#REF!</definedName>
    <definedName name="_xlnm.Print_Area" localSheetId="0">CARATULA!$A$1:$E$33</definedName>
    <definedName name="_xlnm.Print_Area" localSheetId="2">'EEFF '!$A$1:$I$73</definedName>
    <definedName name="_xlnm.Print_Area" localSheetId="3">EERR!$A$1:$E$80</definedName>
    <definedName name="_xlnm.Print_Area" localSheetId="6">EFE!$A$1:$E$40</definedName>
    <definedName name="_xlnm.Print_Area" localSheetId="1">'INF GRAL'!$A$1:$I$150</definedName>
    <definedName name="_xlnm.Print_Area" localSheetId="9">NOTAS!$A$1:$L$634</definedName>
    <definedName name="_xlnm.Print_Area" localSheetId="8">PN!$A$1:$O$40</definedName>
    <definedName name="Area_de_impresión2" localSheetId="7">#REF!</definedName>
    <definedName name="Area_de_impresión2" localSheetId="2">#REF!</definedName>
    <definedName name="Area_de_impresión2" localSheetId="6">#REF!</definedName>
    <definedName name="Area_de_impresión2">#REF!</definedName>
    <definedName name="Area_de_impresión3" localSheetId="7">#REF!</definedName>
    <definedName name="Area_de_impresión3" localSheetId="2">#REF!</definedName>
    <definedName name="Area_de_impresión3" localSheetId="6">#REF!</definedName>
    <definedName name="Area_de_impresión3">#REF!</definedName>
    <definedName name="ARGENTINA" localSheetId="7">#REF!</definedName>
    <definedName name="ARGENTINA" localSheetId="2">#REF!</definedName>
    <definedName name="ARGENTINA" localSheetId="6">#REF!</definedName>
    <definedName name="ARGENTINA">#REF!</definedName>
    <definedName name="ARP_Threshold" localSheetId="7">#REF!</definedName>
    <definedName name="ARP_Threshold" localSheetId="2">#REF!</definedName>
    <definedName name="ARP_Threshold" localSheetId="6">#REF!</definedName>
    <definedName name="ARP_Threshold">#REF!</definedName>
    <definedName name="Array" localSheetId="7">#REF!</definedName>
    <definedName name="Array" localSheetId="2">#REF!</definedName>
    <definedName name="Array" localSheetId="6">#REF!</definedName>
    <definedName name="Array">#REF!</definedName>
    <definedName name="AS2DocOpenMode" hidden="1">"AS2DocumentEdit"</definedName>
    <definedName name="AS2HasNoAutoHeaderFooter" hidden="1">" "</definedName>
    <definedName name="AS2ReportLS" hidden="1">1</definedName>
    <definedName name="AS2StaticLS" localSheetId="7" hidden="1">#REF!</definedName>
    <definedName name="AS2StaticLS" localSheetId="2" hidden="1">#REF!</definedName>
    <definedName name="AS2StaticLS" localSheetId="6" hidden="1">#REF!</definedName>
    <definedName name="AS2StaticLS" hidden="1">#REF!</definedName>
    <definedName name="AS2SyncStepLS" hidden="1">0</definedName>
    <definedName name="AS2TickmarkLS" localSheetId="7" hidden="1">#REF!</definedName>
    <definedName name="AS2TickmarkLS" localSheetId="2" hidden="1">#REF!</definedName>
    <definedName name="AS2TickmarkLS" localSheetId="6" hidden="1">#REF!</definedName>
    <definedName name="AS2TickmarkLS" hidden="1">#REF!</definedName>
    <definedName name="AS2VersionLS" hidden="1">300</definedName>
    <definedName name="assssssssssssssssssssssssssssssssssssssssss" localSheetId="7" hidden="1">#REF!</definedName>
    <definedName name="assssssssssssssssssssssssssssssssssssssssss" localSheetId="2" hidden="1">#REF!</definedName>
    <definedName name="assssssssssssssssssssssssssssssssssssssssss" localSheetId="6" hidden="1">#REF!</definedName>
    <definedName name="assssssssssssssssssssssssssssssssssssssssss" hidden="1">#REF!</definedName>
    <definedName name="Auditor_de_la_entidad" localSheetId="7">[14]TR!#REF!</definedName>
    <definedName name="Auditor_de_la_entidad" localSheetId="2">[14]TR!#REF!</definedName>
    <definedName name="Auditor_de_la_entidad" localSheetId="6">[14]TR!#REF!</definedName>
    <definedName name="Auditor_de_la_entidad">[14]TR!#REF!</definedName>
    <definedName name="B" localSheetId="7">#REF!</definedName>
    <definedName name="B" localSheetId="2">#REF!</definedName>
    <definedName name="B" localSheetId="6">#REF!</definedName>
    <definedName name="B">#REF!</definedName>
    <definedName name="Base">[15]Base!$A$3:$AN$2134</definedName>
    <definedName name="_xlnm.Database" localSheetId="7">#REF!</definedName>
    <definedName name="_xlnm.Database" localSheetId="2">#REF!</definedName>
    <definedName name="_xlnm.Database" localSheetId="6">#REF!</definedName>
    <definedName name="_xlnm.Database">#REF!</definedName>
    <definedName name="basemeta" localSheetId="7">#REF!</definedName>
    <definedName name="basemeta" localSheetId="2">#REF!</definedName>
    <definedName name="basemeta" localSheetId="6">#REF!</definedName>
    <definedName name="basemeta">#REF!</definedName>
    <definedName name="basenueva" localSheetId="7">#REF!</definedName>
    <definedName name="basenueva" localSheetId="2">#REF!</definedName>
    <definedName name="basenueva" localSheetId="6">#REF!</definedName>
    <definedName name="basenueva">#REF!</definedName>
    <definedName name="BB" localSheetId="7">#REF!</definedName>
    <definedName name="BB" localSheetId="2">#REF!</definedName>
    <definedName name="BB" localSheetId="6">#REF!</definedName>
    <definedName name="BB">#REF!</definedName>
    <definedName name="BCDE" localSheetId="7" hidden="1">{#N/A,#N/A,FALSE,"Aging Summary";#N/A,#N/A,FALSE,"Ratio Analysis";#N/A,#N/A,FALSE,"Test 120 Day Accts";#N/A,#N/A,FALSE,"Tickmarks"}</definedName>
    <definedName name="BCDE" localSheetId="6"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7" hidden="1">#REF!</definedName>
    <definedName name="BIHSIEJFIUDHFSKFVHJSF" localSheetId="2" hidden="1">#REF!</definedName>
    <definedName name="BIHSIEJFIUDHFSKFVHJSF" localSheetId="6" hidden="1">#REF!</definedName>
    <definedName name="BIHSIEJFIUDHFSKFVHJSF" hidden="1">#REF!</definedName>
    <definedName name="bjhgugydrfshdxhcfi" localSheetId="7" hidden="1">#REF!</definedName>
    <definedName name="bjhgugydrfshdxhcfi" localSheetId="2" hidden="1">#REF!</definedName>
    <definedName name="bjhgugydrfshdxhcfi" localSheetId="6" hidden="1">#REF!</definedName>
    <definedName name="bjhgugydrfshdxhcfi" hidden="1">#REF!</definedName>
    <definedName name="BRASIL" localSheetId="7">#REF!</definedName>
    <definedName name="BRASIL" localSheetId="2">#REF!</definedName>
    <definedName name="BRASIL" localSheetId="6">#REF!</definedName>
    <definedName name="BRASIL">#REF!</definedName>
    <definedName name="bsusocomb1" localSheetId="7">#REF!</definedName>
    <definedName name="bsusocomb1" localSheetId="2">#REF!</definedName>
    <definedName name="bsusocomb1" localSheetId="6">#REF!</definedName>
    <definedName name="bsusocomb1">#REF!</definedName>
    <definedName name="bsusonorte1" localSheetId="7">#REF!</definedName>
    <definedName name="bsusonorte1" localSheetId="2">#REF!</definedName>
    <definedName name="bsusonorte1" localSheetId="6">#REF!</definedName>
    <definedName name="bsusonorte1">#REF!</definedName>
    <definedName name="bsusosur1" localSheetId="7">#REF!</definedName>
    <definedName name="bsusosur1" localSheetId="2">#REF!</definedName>
    <definedName name="bsusosur1" localSheetId="6">#REF!</definedName>
    <definedName name="bsusosur1">#REF!</definedName>
    <definedName name="BuiltIn_Print_Area" localSheetId="7">#REF!</definedName>
    <definedName name="BuiltIn_Print_Area" localSheetId="2">#REF!</definedName>
    <definedName name="BuiltIn_Print_Area" localSheetId="6">#REF!</definedName>
    <definedName name="BuiltIn_Print_Area">#REF!</definedName>
    <definedName name="BuiltIn_Print_Area___0___0___0___0___0" localSheetId="7">#REF!</definedName>
    <definedName name="BuiltIn_Print_Area___0___0___0___0___0" localSheetId="2">#REF!</definedName>
    <definedName name="BuiltIn_Print_Area___0___0___0___0___0" localSheetId="6">#REF!</definedName>
    <definedName name="BuiltIn_Print_Area___0___0___0___0___0">#REF!</definedName>
    <definedName name="BuiltIn_Print_Area___0___0___0___0___0___0">'[16]PPC Provis.Varias'!$C$8:$D$35</definedName>
    <definedName name="BuiltIn_Print_Area___0___0___0___0___0___0___0___0" localSheetId="7">#REF!</definedName>
    <definedName name="BuiltIn_Print_Area___0___0___0___0___0___0___0___0" localSheetId="2">#REF!</definedName>
    <definedName name="BuiltIn_Print_Area___0___0___0___0___0___0___0___0" localSheetId="6">#REF!</definedName>
    <definedName name="BuiltIn_Print_Area___0___0___0___0___0___0___0___0">#REF!</definedName>
    <definedName name="bvbvbbbbbbbbbbbbbbbb" localSheetId="7">'[9]Cálculo del Exceso'!#REF!</definedName>
    <definedName name="bvbvbbbbbbbbbbbbbbbb" localSheetId="2">'[9]Cálculo del Exceso'!#REF!</definedName>
    <definedName name="bvbvbbbbbbbbbbbbbbbb" localSheetId="6">'[9]Cálculo del Exceso'!#REF!</definedName>
    <definedName name="bvbvbbbbbbbbbbbbbbbb">'[9]Cálculo del Exceso'!#REF!</definedName>
    <definedName name="canal" localSheetId="7">#REF!</definedName>
    <definedName name="canal" localSheetId="2">#REF!</definedName>
    <definedName name="canal" localSheetId="6">#REF!</definedName>
    <definedName name="canal">#REF!</definedName>
    <definedName name="Capitali" localSheetId="7">#REF!</definedName>
    <definedName name="Capitali" localSheetId="2">#REF!</definedName>
    <definedName name="Capitali" localSheetId="6">#REF!</definedName>
    <definedName name="Capitali">#REF!</definedName>
    <definedName name="car" hidden="1">'[17] BG Final'!$B$36</definedName>
    <definedName name="CC" localSheetId="7">#REF!</definedName>
    <definedName name="CC" localSheetId="2">#REF!</definedName>
    <definedName name="CC" localSheetId="6">#REF!</definedName>
    <definedName name="CC">#REF!</definedName>
    <definedName name="cdrogtos" localSheetId="7">#REF!</definedName>
    <definedName name="cdrogtos" localSheetId="2">#REF!</definedName>
    <definedName name="cdrogtos" localSheetId="6">#REF!</definedName>
    <definedName name="cdrogtos">#REF!</definedName>
    <definedName name="cdrogtoscomb" localSheetId="7">#REF!</definedName>
    <definedName name="cdrogtoscomb" localSheetId="2">#REF!</definedName>
    <definedName name="cdrogtoscomb" localSheetId="6">#REF!</definedName>
    <definedName name="cdrogtoscomb">#REF!</definedName>
    <definedName name="cdrogtoshold" localSheetId="7">#REF!</definedName>
    <definedName name="cdrogtoshold" localSheetId="2">#REF!</definedName>
    <definedName name="cdrogtoshold" localSheetId="6">#REF!</definedName>
    <definedName name="cdrogtoshold">#REF!</definedName>
    <definedName name="CdroGtosHYP" localSheetId="7">#REF!</definedName>
    <definedName name="CdroGtosHYP" localSheetId="2">#REF!</definedName>
    <definedName name="CdroGtosHYP" localSheetId="6">#REF!</definedName>
    <definedName name="CdroGtosHYP">#REF!</definedName>
    <definedName name="cdrogtosnorte" localSheetId="7">#REF!</definedName>
    <definedName name="cdrogtosnorte" localSheetId="2">#REF!</definedName>
    <definedName name="cdrogtosnorte" localSheetId="6">#REF!</definedName>
    <definedName name="cdrogtosnorte">#REF!</definedName>
    <definedName name="CdroGtosSAP" localSheetId="7">#REF!</definedName>
    <definedName name="CdroGtosSAP" localSheetId="2">#REF!</definedName>
    <definedName name="CdroGtosSAP" localSheetId="6">#REF!</definedName>
    <definedName name="CdroGtosSAP">#REF!</definedName>
    <definedName name="cdrogtossur" localSheetId="7">#REF!</definedName>
    <definedName name="cdrogtossur" localSheetId="2">#REF!</definedName>
    <definedName name="cdrogtossur" localSheetId="6">#REF!</definedName>
    <definedName name="cdrogtossur">#REF!</definedName>
    <definedName name="celso">'[18]3210001'!$A$3:$H$3</definedName>
    <definedName name="chart1" localSheetId="7">#REF!</definedName>
    <definedName name="chart1" localSheetId="2">#REF!</definedName>
    <definedName name="chart1" localSheetId="6">#REF!</definedName>
    <definedName name="chart1">#REF!</definedName>
    <definedName name="Clasificación_Final" localSheetId="7">[14]TR!#REF!</definedName>
    <definedName name="Clasificación_Final" localSheetId="2">[14]TR!#REF!</definedName>
    <definedName name="Clasificación_Final" localSheetId="6">[14]TR!#REF!</definedName>
    <definedName name="Clasificación_Final">[14]TR!#REF!</definedName>
    <definedName name="cliente" localSheetId="7">#REF!</definedName>
    <definedName name="cliente" localSheetId="2">#REF!</definedName>
    <definedName name="cliente" localSheetId="6">#REF!</definedName>
    <definedName name="cliente">#REF!</definedName>
    <definedName name="cliente2" localSheetId="7">#REF!</definedName>
    <definedName name="cliente2" localSheetId="2">#REF!</definedName>
    <definedName name="cliente2" localSheetId="6">#REF!</definedName>
    <definedName name="cliente2">#REF!</definedName>
    <definedName name="Clientes" localSheetId="7">#REF!</definedName>
    <definedName name="Clientes" localSheetId="2">#REF!</definedName>
    <definedName name="Clientes" localSheetId="6">#REF!</definedName>
    <definedName name="Clientes">#REF!</definedName>
    <definedName name="Clients_Population_Total" localSheetId="7">#REF!</definedName>
    <definedName name="Clients_Population_Total" localSheetId="2">#REF!</definedName>
    <definedName name="Clients_Population_Total" localSheetId="6">#REF!</definedName>
    <definedName name="Clients_Population_Total">#REF!</definedName>
    <definedName name="CNDCJDHCFJIDFCSICF" localSheetId="7">'[9]Cálculo del Exceso'!#REF!</definedName>
    <definedName name="CNDCJDHCFJIDFCSICF" localSheetId="2">'[9]Cálculo del Exceso'!#REF!</definedName>
    <definedName name="CNDCJDHCFJIDFCSICF" localSheetId="6">'[9]Cálculo del Exceso'!#REF!</definedName>
    <definedName name="CNDCJDHCFJIDFCSICF">'[9]Cálculo del Exceso'!#REF!</definedName>
    <definedName name="cndsuuuuuuuuuuuuuuuuuuuuuuuuuuuuuuuuuuuuuuuuuuuuuuuuuuuuu" localSheetId="7" hidden="1">#REF!</definedName>
    <definedName name="cndsuuuuuuuuuuuuuuuuuuuuuuuuuuuuuuuuuuuuuuuuuuuuuuuuuuuuu" localSheetId="2" hidden="1">#REF!</definedName>
    <definedName name="cndsuuuuuuuuuuuuuuuuuuuuuuuuuuuuuuuuuuuuuuuuuuuuuuuuuuuuu" localSheetId="6" hidden="1">#REF!</definedName>
    <definedName name="cndsuuuuuuuuuuuuuuuuuuuuuuuuuuuuuuuuuuuuuuuuuuuuuuuuuuuuu" hidden="1">#REF!</definedName>
    <definedName name="co" localSheetId="7">#REF!</definedName>
    <definedName name="co" localSheetId="2">#REF!</definedName>
    <definedName name="co" localSheetId="6">#REF!</definedName>
    <definedName name="co">#REF!</definedName>
    <definedName name="COMPAÑIAS" localSheetId="7">#REF!</definedName>
    <definedName name="COMPAÑIAS" localSheetId="2">#REF!</definedName>
    <definedName name="COMPAÑIAS" localSheetId="6">#REF!</definedName>
    <definedName name="COMPAÑIAS">#REF!</definedName>
    <definedName name="Compilacion" localSheetId="7">#REF!</definedName>
    <definedName name="Compilacion" localSheetId="2">#REF!</definedName>
    <definedName name="Compilacion" localSheetId="6">#REF!</definedName>
    <definedName name="Compilacion">#REF!</definedName>
    <definedName name="complacu" localSheetId="7">#REF!</definedName>
    <definedName name="complacu" localSheetId="2">#REF!</definedName>
    <definedName name="complacu" localSheetId="6">#REF!</definedName>
    <definedName name="complacu">#REF!</definedName>
    <definedName name="complemes" localSheetId="7">#REF!</definedName>
    <definedName name="complemes" localSheetId="2">#REF!</definedName>
    <definedName name="complemes" localSheetId="6">#REF!</definedName>
    <definedName name="complemes">#REF!</definedName>
    <definedName name="Comprador">'[19]Asiento de Ajuste'!$G$4</definedName>
    <definedName name="Computed_Sample_Population_Total" localSheetId="7">#REF!</definedName>
    <definedName name="Computed_Sample_Population_Total" localSheetId="2">#REF!</definedName>
    <definedName name="Computed_Sample_Population_Total" localSheetId="6">#REF!</definedName>
    <definedName name="Computed_Sample_Population_Total">#REF!</definedName>
    <definedName name="COST_MP" localSheetId="7">#REF!</definedName>
    <definedName name="COST_MP" localSheetId="2">#REF!</definedName>
    <definedName name="COST_MP" localSheetId="6">#REF!</definedName>
    <definedName name="COST_MP">#REF!</definedName>
    <definedName name="CRC_diciembre_2008" localSheetId="7">'[20]DICIEMBRE 07'!#REF!</definedName>
    <definedName name="CRC_diciembre_2008" localSheetId="2">'[20]DICIEMBRE 07'!#REF!</definedName>
    <definedName name="CRC_diciembre_2008" localSheetId="6">'[20]DICIEMBRE 07'!#REF!</definedName>
    <definedName name="CRC_diciembre_2008">'[20]DICIEMBRE 07'!#REF!</definedName>
    <definedName name="CRC_marzo_2008" localSheetId="7">'[20]MARZO 08'!#REF!</definedName>
    <definedName name="CRC_marzo_2008" localSheetId="2">'[20]MARZO 08'!#REF!</definedName>
    <definedName name="CRC_marzo_2008" localSheetId="6">'[20]MARZO 08'!#REF!</definedName>
    <definedName name="CRC_marzo_2008">'[20]MARZO 08'!#REF!</definedName>
    <definedName name="crin0010" localSheetId="7">#REF!</definedName>
    <definedName name="crin0010" localSheetId="2">#REF!</definedName>
    <definedName name="crin0010" localSheetId="6">#REF!</definedName>
    <definedName name="crin0010">#REF!</definedName>
    <definedName name="ctovtanorte" localSheetId="7">'[10]CTO VTAS'!#REF!</definedName>
    <definedName name="ctovtanorte" localSheetId="2">'[10]CTO VTAS'!#REF!</definedName>
    <definedName name="ctovtanorte" localSheetId="6">'[10]CTO VTAS'!#REF!</definedName>
    <definedName name="ctovtanorte">'[10]CTO VTAS'!#REF!</definedName>
    <definedName name="Customer" localSheetId="7">#REF!</definedName>
    <definedName name="Customer" localSheetId="2">#REF!</definedName>
    <definedName name="Customer" localSheetId="6">#REF!</definedName>
    <definedName name="Customer">#REF!</definedName>
    <definedName name="customerld" localSheetId="7">#REF!</definedName>
    <definedName name="customerld" localSheetId="2">#REF!</definedName>
    <definedName name="customerld" localSheetId="6">#REF!</definedName>
    <definedName name="customerld">#REF!</definedName>
    <definedName name="CustomerPCS" localSheetId="7">#REF!</definedName>
    <definedName name="CustomerPCS" localSheetId="2">#REF!</definedName>
    <definedName name="CustomerPCS" localSheetId="6">#REF!</definedName>
    <definedName name="CustomerPCS">#REF!</definedName>
    <definedName name="CY_Accounts_Receivable">'[21]Balance Sheet'!$C$9</definedName>
    <definedName name="CY_Administration" localSheetId="7">#REF!</definedName>
    <definedName name="CY_Administration" localSheetId="2">#REF!</definedName>
    <definedName name="CY_Administration" localSheetId="6">#REF!</definedName>
    <definedName name="CY_Administration">#REF!</definedName>
    <definedName name="CY_Cash">'[21]Balance Sheet'!$C$7</definedName>
    <definedName name="CY_Cash_Div_Dec" localSheetId="7">[22]Estado_Resultados!#REF!</definedName>
    <definedName name="CY_Cash_Div_Dec" localSheetId="2">[22]Estado_Resultados!#REF!</definedName>
    <definedName name="CY_Cash_Div_Dec" localSheetId="6">[22]Estado_Resultados!#REF!</definedName>
    <definedName name="CY_Cash_Div_Dec">[22]Estado_Resultados!#REF!</definedName>
    <definedName name="CY_CASH_DIVIDENDS_DECLARED__per_common_share" localSheetId="7">[22]Estado_Resultados!#REF!</definedName>
    <definedName name="CY_CASH_DIVIDENDS_DECLARED__per_common_share" localSheetId="2">[22]Estado_Resultados!#REF!</definedName>
    <definedName name="CY_CASH_DIVIDENDS_DECLARED__per_common_share" localSheetId="6">[22]Estado_Resultados!#REF!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7">#REF!</definedName>
    <definedName name="CY_Disc_mnth" localSheetId="2">#REF!</definedName>
    <definedName name="CY_Disc_mnth" localSheetId="6">#REF!</definedName>
    <definedName name="CY_Disc_mnth">#REF!</definedName>
    <definedName name="CY_Disc_pd" localSheetId="7">#REF!</definedName>
    <definedName name="CY_Disc_pd" localSheetId="2">#REF!</definedName>
    <definedName name="CY_Disc_pd" localSheetId="6">#REF!</definedName>
    <definedName name="CY_Disc_pd">#REF!</definedName>
    <definedName name="CY_Discounts" localSheetId="7">#REF!</definedName>
    <definedName name="CY_Discounts" localSheetId="2">#REF!</definedName>
    <definedName name="CY_Discounts" localSheetId="6">#REF!</definedName>
    <definedName name="CY_Discounts">#REF!</definedName>
    <definedName name="CY_Earnings_per_share" localSheetId="7">[22]Razones!#REF!</definedName>
    <definedName name="CY_Earnings_per_share" localSheetId="2">[22]Razones!#REF!</definedName>
    <definedName name="CY_Earnings_per_share" localSheetId="6">[22]Razones!#REF!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7">#REF!</definedName>
    <definedName name="CY_Intangible_Assets" localSheetId="2">#REF!</definedName>
    <definedName name="CY_Intangible_Assets" localSheetId="6">#REF!</definedName>
    <definedName name="CY_Intangible_Assets">#REF!</definedName>
    <definedName name="CY_Interest_Expense">'[21]Income Statement'!$C$19</definedName>
    <definedName name="CY_Inventory">'[21]Balance Sheet'!$C$13</definedName>
    <definedName name="CY_LIABIL_EQUITY" localSheetId="7">#REF!</definedName>
    <definedName name="CY_LIABIL_EQUITY" localSheetId="2">#REF!</definedName>
    <definedName name="CY_LIABIL_EQUITY" localSheetId="6">#REF!</definedName>
    <definedName name="CY_LIABIL_EQUITY">#REF!</definedName>
    <definedName name="CY_Long_term_Debt__excl_Dfd_Taxes">'[21]Balance Sheet'!$C$28</definedName>
    <definedName name="CY_LT_Debt" localSheetId="7">[22]Balance_General!#REF!</definedName>
    <definedName name="CY_LT_Debt" localSheetId="2">[22]Balance_General!#REF!</definedName>
    <definedName name="CY_LT_Debt" localSheetId="6">[22]Balance_General!#REF!</definedName>
    <definedName name="CY_LT_Debt">[22]Balance_General!#REF!</definedName>
    <definedName name="CY_Market_Value_of_Equity" localSheetId="7">[22]Estado_Resultados!#REF!</definedName>
    <definedName name="CY_Market_Value_of_Equity" localSheetId="2">[22]Estado_Resultados!#REF!</definedName>
    <definedName name="CY_Market_Value_of_Equity" localSheetId="6">[22]Estado_Resultados!#REF!</definedName>
    <definedName name="CY_Market_Value_of_Equity">[22]Estado_Resultados!#REF!</definedName>
    <definedName name="CY_Marketable_Sec" localSheetId="7">#REF!</definedName>
    <definedName name="CY_Marketable_Sec" localSheetId="2">#REF!</definedName>
    <definedName name="CY_Marketable_Sec" localSheetId="6">#REF!</definedName>
    <definedName name="CY_Marketable_Sec">#REF!</definedName>
    <definedName name="CY_NET_INCOME">'[23]Income Statement'!$C$33</definedName>
    <definedName name="CY_NET_PROFIT" localSheetId="7">#REF!</definedName>
    <definedName name="CY_NET_PROFIT" localSheetId="2">#REF!</definedName>
    <definedName name="CY_NET_PROFIT" localSheetId="6">#REF!</definedName>
    <definedName name="CY_NET_PROFIT">#REF!</definedName>
    <definedName name="CY_Net_Revenue">'[21]Income Statement'!$C$7</definedName>
    <definedName name="CY_Operating_Income" localSheetId="7">#REF!</definedName>
    <definedName name="CY_Operating_Income" localSheetId="2">#REF!</definedName>
    <definedName name="CY_Operating_Income" localSheetId="6">#REF!</definedName>
    <definedName name="CY_Operating_Income">#REF!</definedName>
    <definedName name="CY_Other" localSheetId="7">#REF!</definedName>
    <definedName name="CY_Other" localSheetId="2">#REF!</definedName>
    <definedName name="CY_Other" localSheetId="6">#REF!</definedName>
    <definedName name="CY_Other">#REF!</definedName>
    <definedName name="CY_Other_Curr_Assets" localSheetId="7">#REF!</definedName>
    <definedName name="CY_Other_Curr_Assets" localSheetId="2">#REF!</definedName>
    <definedName name="CY_Other_Curr_Assets" localSheetId="6">#REF!</definedName>
    <definedName name="CY_Other_Curr_Assets">#REF!</definedName>
    <definedName name="CY_Other_LT_Assets" localSheetId="7">#REF!</definedName>
    <definedName name="CY_Other_LT_Assets" localSheetId="2">#REF!</definedName>
    <definedName name="CY_Other_LT_Assets" localSheetId="6">#REF!</definedName>
    <definedName name="CY_Other_LT_Assets">#REF!</definedName>
    <definedName name="CY_Other_LT_Liabilities" localSheetId="7">#REF!</definedName>
    <definedName name="CY_Other_LT_Liabilities" localSheetId="2">#REF!</definedName>
    <definedName name="CY_Other_LT_Liabilities" localSheetId="6">#REF!</definedName>
    <definedName name="CY_Other_LT_Liabilities">#REF!</definedName>
    <definedName name="CY_Preferred_Stock" localSheetId="7">#REF!</definedName>
    <definedName name="CY_Preferred_Stock" localSheetId="2">#REF!</definedName>
    <definedName name="CY_Preferred_Stock" localSheetId="6">#REF!</definedName>
    <definedName name="CY_Preferred_Stock">#REF!</definedName>
    <definedName name="CY_QUICK_ASSETS">'[21]Balance Sheet'!$C$11</definedName>
    <definedName name="CY_Ret_mnth" localSheetId="7">#REF!</definedName>
    <definedName name="CY_Ret_mnth" localSheetId="2">#REF!</definedName>
    <definedName name="CY_Ret_mnth" localSheetId="6">#REF!</definedName>
    <definedName name="CY_Ret_mnth">#REF!</definedName>
    <definedName name="CY_Ret_pd" localSheetId="7">#REF!</definedName>
    <definedName name="CY_Ret_pd" localSheetId="2">#REF!</definedName>
    <definedName name="CY_Ret_pd" localSheetId="6">#REF!</definedName>
    <definedName name="CY_Ret_pd">#REF!</definedName>
    <definedName name="CY_Retained_Earnings" localSheetId="7">#REF!</definedName>
    <definedName name="CY_Retained_Earnings" localSheetId="2">#REF!</definedName>
    <definedName name="CY_Retained_Earnings" localSheetId="6">#REF!</definedName>
    <definedName name="CY_Retained_Earnings">#REF!</definedName>
    <definedName name="CY_Returns" localSheetId="7">#REF!</definedName>
    <definedName name="CY_Returns" localSheetId="2">#REF!</definedName>
    <definedName name="CY_Returns" localSheetId="6">#REF!</definedName>
    <definedName name="CY_Returns">#REF!</definedName>
    <definedName name="CY_Selling" localSheetId="7">#REF!</definedName>
    <definedName name="CY_Selling" localSheetId="2">#REF!</definedName>
    <definedName name="CY_Selling" localSheetId="6">#REF!</definedName>
    <definedName name="CY_Selling">#REF!</definedName>
    <definedName name="CY_Tangible_Assets" localSheetId="7">#REF!</definedName>
    <definedName name="CY_Tangible_Assets" localSheetId="2">#REF!</definedName>
    <definedName name="CY_Tangible_Assets" localSheetId="6">#REF!</definedName>
    <definedName name="CY_Tangible_Assets">#REF!</definedName>
    <definedName name="CY_Tangible_Net_Worth" localSheetId="7">[22]Estado_Resultados!#REF!</definedName>
    <definedName name="CY_Tangible_Net_Worth" localSheetId="2">[22]Estado_Resultados!#REF!</definedName>
    <definedName name="CY_Tangible_Net_Worth" localSheetId="6">[22]Estado_Resultados!#REF!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7">[22]Estado_Resultados!#REF!</definedName>
    <definedName name="CY_Weighted_Average" localSheetId="2">[22]Estado_Resultados!#REF!</definedName>
    <definedName name="CY_Weighted_Average" localSheetId="6">[22]Estado_Resultados!#REF!</definedName>
    <definedName name="CY_Weighted_Average">[22]Estado_Resultados!#REF!</definedName>
    <definedName name="CY_Working_Capital" localSheetId="7">[22]Estado_Resultados!#REF!</definedName>
    <definedName name="CY_Working_Capital" localSheetId="2">[22]Estado_Resultados!#REF!</definedName>
    <definedName name="CY_Working_Capital" localSheetId="6">[22]Estado_Resultados!#REF!</definedName>
    <definedName name="CY_Working_Capital">[22]Estado_Resultados!#REF!</definedName>
    <definedName name="CY_Year_Income_Statement">'[21]Income Statement'!$C$3</definedName>
    <definedName name="d">'[24]Balance General'!$B$10</definedName>
    <definedName name="da" localSheetId="7"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6"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'Aux CF'!$D$53</definedName>
    <definedName name="DAFDFAD" localSheetId="7" hidden="1">{#N/A,#N/A,FALSE,"VOL"}</definedName>
    <definedName name="DAFDFAD" localSheetId="3" hidden="1">{#N/A,#N/A,FALSE,"VOL"}</definedName>
    <definedName name="DAFDFAD" localSheetId="6" hidden="1">{#N/A,#N/A,FALSE,"VOL"}</definedName>
    <definedName name="DAFDFAD" hidden="1">{#N/A,#N/A,FALSE,"VOL"}</definedName>
    <definedName name="DASA" localSheetId="7">#REF!</definedName>
    <definedName name="DASA" localSheetId="2">#REF!</definedName>
    <definedName name="DASA" localSheetId="6">#REF!</definedName>
    <definedName name="DASA">#REF!</definedName>
    <definedName name="data" localSheetId="7">#REF!</definedName>
    <definedName name="data" localSheetId="2">#REF!</definedName>
    <definedName name="data" localSheetId="6">#REF!</definedName>
    <definedName name="data">#REF!</definedName>
    <definedName name="DATA1" localSheetId="7">#REF!</definedName>
    <definedName name="DATA1" localSheetId="2">#REF!</definedName>
    <definedName name="DATA1" localSheetId="6">#REF!</definedName>
    <definedName name="DATA1">#REF!</definedName>
    <definedName name="DATA10" localSheetId="7">#REF!</definedName>
    <definedName name="DATA10" localSheetId="2">#REF!</definedName>
    <definedName name="DATA10" localSheetId="6">#REF!</definedName>
    <definedName name="DATA10">#REF!</definedName>
    <definedName name="DATA11" localSheetId="7">#REF!</definedName>
    <definedName name="DATA11" localSheetId="2">#REF!</definedName>
    <definedName name="DATA11" localSheetId="6">#REF!</definedName>
    <definedName name="DATA11">#REF!</definedName>
    <definedName name="DATA12" localSheetId="7">#REF!</definedName>
    <definedName name="DATA12" localSheetId="2">#REF!</definedName>
    <definedName name="DATA12" localSheetId="6">#REF!</definedName>
    <definedName name="DATA12">#REF!</definedName>
    <definedName name="DATA13" localSheetId="7">#REF!</definedName>
    <definedName name="DATA13" localSheetId="2">#REF!</definedName>
    <definedName name="DATA13" localSheetId="6">#REF!</definedName>
    <definedName name="DATA13">#REF!</definedName>
    <definedName name="DATA14" localSheetId="7">#REF!</definedName>
    <definedName name="DATA14" localSheetId="2">#REF!</definedName>
    <definedName name="DATA14" localSheetId="6">#REF!</definedName>
    <definedName name="DATA14">#REF!</definedName>
    <definedName name="DATA2" localSheetId="7">#REF!</definedName>
    <definedName name="DATA2" localSheetId="2">#REF!</definedName>
    <definedName name="DATA2" localSheetId="6">#REF!</definedName>
    <definedName name="DATA2">#REF!</definedName>
    <definedName name="DATA3" localSheetId="7">#REF!</definedName>
    <definedName name="DATA3" localSheetId="2">#REF!</definedName>
    <definedName name="DATA3" localSheetId="6">#REF!</definedName>
    <definedName name="DATA3">#REF!</definedName>
    <definedName name="DATA4" localSheetId="7">#REF!</definedName>
    <definedName name="DATA4" localSheetId="2">#REF!</definedName>
    <definedName name="DATA4" localSheetId="6">#REF!</definedName>
    <definedName name="DATA4">#REF!</definedName>
    <definedName name="DATA5" localSheetId="7">#REF!</definedName>
    <definedName name="DATA5" localSheetId="2">#REF!</definedName>
    <definedName name="DATA5" localSheetId="6">#REF!</definedName>
    <definedName name="DATA5">#REF!</definedName>
    <definedName name="DATA6" localSheetId="7">#REF!</definedName>
    <definedName name="DATA6" localSheetId="2">#REF!</definedName>
    <definedName name="DATA6" localSheetId="6">#REF!</definedName>
    <definedName name="DATA6">#REF!</definedName>
    <definedName name="DATA7" localSheetId="7">#REF!</definedName>
    <definedName name="DATA7" localSheetId="2">#REF!</definedName>
    <definedName name="DATA7" localSheetId="6">#REF!</definedName>
    <definedName name="DATA7">#REF!</definedName>
    <definedName name="DATA8" localSheetId="7">#REF!</definedName>
    <definedName name="DATA8" localSheetId="2">#REF!</definedName>
    <definedName name="DATA8" localSheetId="6">#REF!</definedName>
    <definedName name="DATA8">#REF!</definedName>
    <definedName name="DATA9" localSheetId="7">#REF!</definedName>
    <definedName name="DATA9" localSheetId="2">#REF!</definedName>
    <definedName name="DATA9" localSheetId="6">#REF!</definedName>
    <definedName name="DATA9">#REF!</definedName>
    <definedName name="datos" localSheetId="7">#REF!</definedName>
    <definedName name="datos" localSheetId="2">#REF!</definedName>
    <definedName name="datos" localSheetId="6">#REF!</definedName>
    <definedName name="datos">#REF!</definedName>
    <definedName name="Days_in_Receivables">'[11]Statistics {pbe}'!$A$2:$G$2,'[11]Statistics {pbe}'!$A$8:$G$8</definedName>
    <definedName name="ddd" hidden="1">{#N/A,#N/A,FALSE,"VOL"}</definedName>
    <definedName name="dddd">'[18]3210001'!$A$6:$H$70</definedName>
    <definedName name="Debt_Exp_to_Sales">'[11]Statistics {pbe}'!$A$2:$G$2,'[11]Statistics {pbe}'!$A$11:$G$11</definedName>
    <definedName name="Definición" localSheetId="7">#REF!</definedName>
    <definedName name="Definición" localSheetId="2">#REF!</definedName>
    <definedName name="Definición" localSheetId="6">#REF!</definedName>
    <definedName name="Definición">#REF!</definedName>
    <definedName name="desc" localSheetId="7">#REF!</definedName>
    <definedName name="desc" localSheetId="2">#REF!</definedName>
    <definedName name="desc" localSheetId="6">#REF!</definedName>
    <definedName name="desc">#REF!</definedName>
    <definedName name="detaacu" localSheetId="7">#REF!</definedName>
    <definedName name="detaacu" localSheetId="2">#REF!</definedName>
    <definedName name="detaacu" localSheetId="6">#REF!</definedName>
    <definedName name="detaacu">#REF!</definedName>
    <definedName name="detames" localSheetId="7">#REF!</definedName>
    <definedName name="detames" localSheetId="2">#REF!</definedName>
    <definedName name="detames" localSheetId="6">#REF!</definedName>
    <definedName name="detames">#REF!</definedName>
    <definedName name="dgh" localSheetId="7">#REF!</definedName>
    <definedName name="dgh" localSheetId="2">#REF!</definedName>
    <definedName name="dgh" localSheetId="6">#REF!</definedName>
    <definedName name="dgh">#REF!</definedName>
    <definedName name="Diferencias_de_redondeo" localSheetId="7">#REF!</definedName>
    <definedName name="Diferencias_de_redondeo" localSheetId="2">#REF!</definedName>
    <definedName name="Diferencias_de_redondeo" localSheetId="6">#REF!</definedName>
    <definedName name="Diferencias_de_redondeo">#REF!</definedName>
    <definedName name="Difference" localSheetId="7">'[9]Cálculo del Exceso'!#REF!</definedName>
    <definedName name="Difference" localSheetId="2">'[9]Cálculo del Exceso'!#REF!</definedName>
    <definedName name="Difference" localSheetId="6">'[9]Cálculo del Exceso'!#REF!</definedName>
    <definedName name="Difference">'[9]Cálculo del Exceso'!#REF!</definedName>
    <definedName name="Disagg_AR_Balance" localSheetId="7">#REF!</definedName>
    <definedName name="Disagg_AR_Balance" localSheetId="2">#REF!</definedName>
    <definedName name="Disagg_AR_Balance" localSheetId="6">#REF!</definedName>
    <definedName name="Disagg_AR_Balance">#REF!</definedName>
    <definedName name="Disaggregations_SRD" localSheetId="7">#REF!</definedName>
    <definedName name="Disaggregations_SRD" localSheetId="2">#REF!</definedName>
    <definedName name="Disaggregations_SRD" localSheetId="6">#REF!</definedName>
    <definedName name="Disaggregations_SRD">#REF!</definedName>
    <definedName name="Disc_Allowance" localSheetId="7">#REF!</definedName>
    <definedName name="Disc_Allowance" localSheetId="2">#REF!</definedName>
    <definedName name="Disc_Allowance" localSheetId="6">#REF!</definedName>
    <definedName name="Disc_Allowance">#REF!</definedName>
    <definedName name="Dist" localSheetId="7">#REF!</definedName>
    <definedName name="Dist" localSheetId="2">#REF!</definedName>
    <definedName name="Dist" localSheetId="6">#REF!</definedName>
    <definedName name="Dist">#REF!</definedName>
    <definedName name="distribuidores" localSheetId="7">#REF!</definedName>
    <definedName name="distribuidores" localSheetId="2">#REF!</definedName>
    <definedName name="distribuidores" localSheetId="6">#REF!</definedName>
    <definedName name="distribuidores">#REF!</definedName>
    <definedName name="Dollar_Threshold" localSheetId="7">#REF!</definedName>
    <definedName name="Dollar_Threshold" localSheetId="2">#REF!</definedName>
    <definedName name="Dollar_Threshold" localSheetId="6">#REF!</definedName>
    <definedName name="Dollar_Threshold">#REF!</definedName>
    <definedName name="dtt" localSheetId="7" hidden="1">#REF!</definedName>
    <definedName name="dtt" localSheetId="2" hidden="1">#REF!</definedName>
    <definedName name="dtt" localSheetId="6" hidden="1">#REF!</definedName>
    <definedName name="dtt" hidden="1">#REF!</definedName>
    <definedName name="Edesa" localSheetId="7">#REF!</definedName>
    <definedName name="Edesa" localSheetId="2">#REF!</definedName>
    <definedName name="Edesa" localSheetId="6">#REF!</definedName>
    <definedName name="Edesa">#REF!</definedName>
    <definedName name="emm" localSheetId="7">'[25]Comparativo BG'!#REF!</definedName>
    <definedName name="emm" localSheetId="2">'[25]Comparativo BG'!#REF!</definedName>
    <definedName name="emm" localSheetId="6">'[25]Comparativo BG'!#REF!</definedName>
    <definedName name="emm">'[25]Comparativo BG'!#REF!</definedName>
    <definedName name="Enriputo" localSheetId="7">#REF!</definedName>
    <definedName name="Enriputo" localSheetId="2">#REF!</definedName>
    <definedName name="Enriputo" localSheetId="6">#REF!</definedName>
    <definedName name="Enriputo">#REF!</definedName>
    <definedName name="eoafh" localSheetId="7">#REF!</definedName>
    <definedName name="eoafh" localSheetId="2">#REF!</definedName>
    <definedName name="eoafh" localSheetId="6">#REF!</definedName>
    <definedName name="eoafh">#REF!</definedName>
    <definedName name="eoafn" localSheetId="7">#REF!</definedName>
    <definedName name="eoafn" localSheetId="2">#REF!</definedName>
    <definedName name="eoafn" localSheetId="6">#REF!</definedName>
    <definedName name="eoafn">#REF!</definedName>
    <definedName name="eoafs" localSheetId="7">#REF!</definedName>
    <definedName name="eoafs" localSheetId="2">#REF!</definedName>
    <definedName name="eoafs" localSheetId="6">#REF!</definedName>
    <definedName name="eoafs">#REF!</definedName>
    <definedName name="est" localSheetId="7">#REF!</definedName>
    <definedName name="est" localSheetId="2">#REF!</definedName>
    <definedName name="est" localSheetId="6">#REF!</definedName>
    <definedName name="est">#REF!</definedName>
    <definedName name="EST00">'[26]EST 00'!$A$3:$R$211</definedName>
    <definedName name="ESTBF" localSheetId="7">#REF!</definedName>
    <definedName name="ESTBF" localSheetId="2">#REF!</definedName>
    <definedName name="ESTBF" localSheetId="6">#REF!</definedName>
    <definedName name="ESTBF">#REF!</definedName>
    <definedName name="ESTIMADO" localSheetId="7">#REF!</definedName>
    <definedName name="ESTIMADO" localSheetId="2">#REF!</definedName>
    <definedName name="ESTIMADO" localSheetId="6">#REF!</definedName>
    <definedName name="ESTIMADO">#REF!</definedName>
    <definedName name="ESTIMADOSCONTI">[27]ESTIMADOS!$A$4:$BI$32</definedName>
    <definedName name="EV__LASTREFTIME__" hidden="1">38972.3597337963</definedName>
    <definedName name="EX" localSheetId="7">#REF!</definedName>
    <definedName name="EX" localSheetId="2">#REF!</definedName>
    <definedName name="EX" localSheetId="6">#REF!</definedName>
    <definedName name="EX">#REF!</definedName>
    <definedName name="Excel_BuiltIn__FilterDatabase_1_1" localSheetId="7">#REF!</definedName>
    <definedName name="Excel_BuiltIn__FilterDatabase_1_1" localSheetId="2">#REF!</definedName>
    <definedName name="Excel_BuiltIn__FilterDatabase_1_1" localSheetId="6">#REF!</definedName>
    <definedName name="Excel_BuiltIn__FilterDatabase_1_1">#REF!</definedName>
    <definedName name="Excel_BuiltIn_Print_Area_6_1_1_1">"$'OMNI 2007'.$#REF!$#REF!:$#REF!$#REF!"</definedName>
    <definedName name="Expected_balance" localSheetId="7">'[9]Cálculo del Exceso'!#REF!</definedName>
    <definedName name="Expected_balance" localSheetId="2">'[9]Cálculo del Exceso'!#REF!</definedName>
    <definedName name="Expected_balance" localSheetId="6">'[9]Cálculo del Exceso'!#REF!</definedName>
    <definedName name="Expected_balance">'[9]Cálculo del Exceso'!#REF!</definedName>
    <definedName name="fdg" localSheetId="7">#REF!</definedName>
    <definedName name="fdg" localSheetId="2">#REF!</definedName>
    <definedName name="fdg" localSheetId="6">#REF!</definedName>
    <definedName name="fdg">#REF!</definedName>
    <definedName name="fds" localSheetId="7">#REF!</definedName>
    <definedName name="fds" localSheetId="2">#REF!</definedName>
    <definedName name="fds" localSheetId="6">#REF!</definedName>
    <definedName name="fds">#REF!</definedName>
    <definedName name="ffffff" hidden="1">"AS2DocumentBrowse"</definedName>
    <definedName name="fgg" localSheetId="7">#REF!</definedName>
    <definedName name="fgg" localSheetId="2">#REF!</definedName>
    <definedName name="fgg" localSheetId="6">#REF!</definedName>
    <definedName name="fgg">#REF!</definedName>
    <definedName name="FNDKSFJKSJFIJSMDF" localSheetId="7">'[9]Cálculo del Exceso'!#REF!</definedName>
    <definedName name="FNDKSFJKSJFIJSMDF" localSheetId="2">'[9]Cálculo del Exceso'!#REF!</definedName>
    <definedName name="FNDKSFJKSJFIJSMDF" localSheetId="6">'[9]Cálculo del Exceso'!#REF!</definedName>
    <definedName name="FNDKSFJKSJFIJSMDF">'[9]Cálculo del Exceso'!#REF!</definedName>
    <definedName name="fnjrjkkkkkkkkkkkkkkkk" localSheetId="7" hidden="1">#REF!</definedName>
    <definedName name="fnjrjkkkkkkkkkkkkkkkk" localSheetId="2" hidden="1">#REF!</definedName>
    <definedName name="fnjrjkkkkkkkkkkkkkkkk" localSheetId="6" hidden="1">#REF!</definedName>
    <definedName name="fnjrjkkkkkkkkkkkkkkkk" hidden="1">#REF!</definedName>
    <definedName name="GA" localSheetId="7">#REF!</definedName>
    <definedName name="GA" localSheetId="2">#REF!</definedName>
    <definedName name="GA" localSheetId="6">#REF!</definedName>
    <definedName name="GA">#REF!</definedName>
    <definedName name="gald" localSheetId="7">#REF!</definedName>
    <definedName name="gald" localSheetId="2">#REF!</definedName>
    <definedName name="gald" localSheetId="6">#REF!</definedName>
    <definedName name="gald">#REF!</definedName>
    <definedName name="GAPCS" localSheetId="7">#REF!</definedName>
    <definedName name="GAPCS" localSheetId="2">#REF!</definedName>
    <definedName name="GAPCS" localSheetId="6">#REF!</definedName>
    <definedName name="GAPCS">#REF!</definedName>
    <definedName name="GASTOS" localSheetId="7">#REF!</definedName>
    <definedName name="GASTOS" localSheetId="2">#REF!</definedName>
    <definedName name="GASTOS" localSheetId="6">#REF!</definedName>
    <definedName name="GASTOS">#REF!</definedName>
    <definedName name="gg">#REF!</definedName>
    <definedName name="grandes3" localSheetId="7">#REF!</definedName>
    <definedName name="grandes3" localSheetId="2">#REF!</definedName>
    <definedName name="grandes3" localSheetId="6">#REF!</definedName>
    <definedName name="grandes3">#REF!</definedName>
    <definedName name="happy" localSheetId="7">'[9]Cálculo del Exceso'!#REF!</definedName>
    <definedName name="happy" localSheetId="2">'[9]Cálculo del Exceso'!#REF!</definedName>
    <definedName name="happy" localSheetId="6">'[9]Cálculo del Exceso'!#REF!</definedName>
    <definedName name="happy">'[9]Cálculo del Exceso'!#REF!</definedName>
    <definedName name="hfgdj" localSheetId="7">'[8]Rep. y Mant. Rodados'!#REF!</definedName>
    <definedName name="hfgdj" localSheetId="2">'[8]Rep. y Mant. Rodados'!#REF!</definedName>
    <definedName name="hfgdj" localSheetId="6">'[8]Rep. y Mant. Rodados'!#REF!</definedName>
    <definedName name="hfgdj">'[8]Rep. y Mant. Rodados'!#REF!</definedName>
    <definedName name="HFSUFKHDDA" localSheetId="7">'[9]Cálculo del Exceso'!#REF!</definedName>
    <definedName name="HFSUFKHDDA" localSheetId="2">'[9]Cálculo del Exceso'!#REF!</definedName>
    <definedName name="HFSUFKHDDA" localSheetId="6">'[9]Cálculo del Exceso'!#REF!</definedName>
    <definedName name="HFSUFKHDDA">'[9]Cálculo del Exceso'!#REF!</definedName>
    <definedName name="hgfyfjyfgyyughvyughjygu" localSheetId="7">'[8]Rep. y Mant. Rodados'!#REF!</definedName>
    <definedName name="hgfyfjyfgyyughvyughjygu" localSheetId="2">'[8]Rep. y Mant. Rodados'!#REF!</definedName>
    <definedName name="hgfyfjyfgyyughvyughjygu" localSheetId="6">'[8]Rep. y Mant. Rodados'!#REF!</definedName>
    <definedName name="hgfyfjyfgyyughvyughjygu">'[8]Rep. y Mant. Rodados'!#REF!</definedName>
    <definedName name="hhhh">'[18]3210001'!$G$6:$G$70</definedName>
    <definedName name="hhhhhhhhhjjjjjjjjjjjjjjjjjjjjjjjjjjjjlllllllllllllllllll" localSheetId="7" hidden="1">[28]XREF!#REF!</definedName>
    <definedName name="hhhhhhhhhjjjjjjjjjjjjjjjjjjjjjjjjjjjjlllllllllllllllllll" localSheetId="2" hidden="1">[28]XREF!#REF!</definedName>
    <definedName name="hhhhhhhhhjjjjjjjjjjjjjjjjjjjjjjjjjjjjlllllllllllllllllll" localSheetId="6" hidden="1">[28]XREF!#REF!</definedName>
    <definedName name="hhhhhhhhhjjjjjjjjjjjjjjjjjjjjjjjjjjjjlllllllllllllllllll" hidden="1">[28]XREF!#REF!</definedName>
    <definedName name="histor" localSheetId="7">#REF!</definedName>
    <definedName name="histor" localSheetId="2">#REF!</definedName>
    <definedName name="histor" localSheetId="6">#REF!</definedName>
    <definedName name="histor">#REF!</definedName>
    <definedName name="hjhukj" localSheetId="7">'[8]Rep. y Mant. Rodados'!#REF!</definedName>
    <definedName name="hjhukj" localSheetId="2">'[8]Rep. y Mant. Rodados'!#REF!</definedName>
    <definedName name="hjhukj" localSheetId="6">'[8]Rep. y Mant. Rodados'!#REF!</definedName>
    <definedName name="hjhukj">'[8]Rep. y Mant. Rodados'!#REF!</definedName>
    <definedName name="hjkhjficjnkdhfoikds" localSheetId="7" hidden="1">#REF!</definedName>
    <definedName name="hjkhjficjnkdhfoikds" localSheetId="2" hidden="1">#REF!</definedName>
    <definedName name="hjkhjficjnkdhfoikds" localSheetId="6" hidden="1">#REF!</definedName>
    <definedName name="hjkhjficjnkdhfoikds" hidden="1">#REF!</definedName>
    <definedName name="HJSDHSNHJ" localSheetId="7">'[9]Cálculo del Exceso'!#REF!</definedName>
    <definedName name="HJSDHSNHJ" localSheetId="2">'[9]Cálculo del Exceso'!#REF!</definedName>
    <definedName name="HJSDHSNHJ" localSheetId="6">'[9]Cálculo del Exceso'!#REF!</definedName>
    <definedName name="HJSDHSNHJ">'[9]Cálculo del Exceso'!#REF!</definedName>
    <definedName name="Hola" localSheetId="7">#REF!</definedName>
    <definedName name="Hola" localSheetId="2">#REF!</definedName>
    <definedName name="Hola" localSheetId="6">#REF!</definedName>
    <definedName name="Hola">#REF!</definedName>
    <definedName name="iekjowjrkew\" localSheetId="7">'[9]Cálculo del Exceso'!#REF!</definedName>
    <definedName name="iekjowjrkew\" localSheetId="2">'[9]Cálculo del Exceso'!#REF!</definedName>
    <definedName name="iekjowjrkew\" localSheetId="6">'[9]Cálculo del Exceso'!#REF!</definedName>
    <definedName name="iekjowjrkew\">'[9]Cálculo del Exceso'!#REF!</definedName>
    <definedName name="in" localSheetId="7" hidden="1">#REF!</definedName>
    <definedName name="in" localSheetId="2" hidden="1">#REF!</definedName>
    <definedName name="in" localSheetId="6" hidden="1">#REF!</definedName>
    <definedName name="in" hidden="1">#REF!</definedName>
    <definedName name="INT" localSheetId="7">#REF!</definedName>
    <definedName name="INT" localSheetId="2">#REF!</definedName>
    <definedName name="INT" localSheetId="6">#REF!</definedName>
    <definedName name="INT">#REF!</definedName>
    <definedName name="intangcomb" localSheetId="7">#REF!</definedName>
    <definedName name="intangcomb" localSheetId="2">#REF!</definedName>
    <definedName name="intangcomb" localSheetId="6">#REF!</definedName>
    <definedName name="intangcomb">#REF!</definedName>
    <definedName name="intanghold" localSheetId="7">#REF!</definedName>
    <definedName name="intanghold" localSheetId="2">#REF!</definedName>
    <definedName name="intanghold" localSheetId="6">#REF!</definedName>
    <definedName name="intanghold">#REF!</definedName>
    <definedName name="intangnorte" localSheetId="7">#REF!</definedName>
    <definedName name="intangnorte" localSheetId="2">#REF!</definedName>
    <definedName name="intangnorte" localSheetId="6">#REF!</definedName>
    <definedName name="intangnorte">#REF!</definedName>
    <definedName name="intangsur" localSheetId="7">#REF!</definedName>
    <definedName name="intangsur" localSheetId="2">#REF!</definedName>
    <definedName name="intangsur" localSheetId="6">#REF!</definedName>
    <definedName name="intangsur">#REF!</definedName>
    <definedName name="Interval" localSheetId="7">#REF!</definedName>
    <definedName name="Interval" localSheetId="2">#REF!</definedName>
    <definedName name="Interval" localSheetId="6">#REF!</definedName>
    <definedName name="Interval">#REF!</definedName>
    <definedName name="Interval_cutoff" localSheetId="7">'[29]Allow {pbe}'!#REF!</definedName>
    <definedName name="Interval_cutoff" localSheetId="2">'[29]Allow {pbe}'!#REF!</definedName>
    <definedName name="Interval_cutoff" localSheetId="6">'[29]Allow {pbe}'!#REF!</definedName>
    <definedName name="Interval_cutoff">'[29]Allow {pbe}'!#REF!</definedName>
    <definedName name="invnorte" localSheetId="7">[10]INVERSIONES!#REF!</definedName>
    <definedName name="invnorte" localSheetId="2">[10]INVERSIONES!#REF!</definedName>
    <definedName name="invnorte" localSheetId="6">[10]INVERSIONES!#REF!</definedName>
    <definedName name="invnorte">[10]INVERSIONES!#REF!</definedName>
    <definedName name="invsur" localSheetId="7">[10]INVERSIONES!#REF!</definedName>
    <definedName name="invsur" localSheetId="2">[10]INVERSIONES!#REF!</definedName>
    <definedName name="invsur" localSheetId="6">[10]INVERSIONES!#REF!</definedName>
    <definedName name="invsur">[10]INVERSIONES!#REF!</definedName>
    <definedName name="J_cutoff" localSheetId="7">'[30]Prev. Incobrables'!#REF!</definedName>
    <definedName name="J_cutoff" localSheetId="2">'[30]Prev. Incobrables'!#REF!</definedName>
    <definedName name="J_cutoff" localSheetId="6">'[30]Prev. Incobrables'!#REF!</definedName>
    <definedName name="J_cutoff">'[30]Prev. Incobrables'!#REF!</definedName>
    <definedName name="jhhj" localSheetId="7" hidden="1">#REF!</definedName>
    <definedName name="jhhj" localSheetId="2" hidden="1">#REF!</definedName>
    <definedName name="jhhj" localSheetId="6" hidden="1">#REF!</definedName>
    <definedName name="jhhj" hidden="1">#REF!</definedName>
    <definedName name="jjee" localSheetId="7">#REF!</definedName>
    <definedName name="jjee" localSheetId="2">#REF!</definedName>
    <definedName name="jjee" localSheetId="6">#REF!</definedName>
    <definedName name="jjee">#REF!</definedName>
    <definedName name="jkkj" localSheetId="7" hidden="1">#REF!</definedName>
    <definedName name="jkkj" localSheetId="2" hidden="1">#REF!</definedName>
    <definedName name="jkkj" localSheetId="6" hidden="1">#REF!</definedName>
    <definedName name="jkkj" hidden="1">#REF!</definedName>
    <definedName name="jo" localSheetId="7" hidden="1">'[31]Test de Ventas'!#REF!</definedName>
    <definedName name="jo" localSheetId="2" hidden="1">'[31]Test de Ventas'!#REF!</definedName>
    <definedName name="jo" localSheetId="6" hidden="1">'[31]Test de Ventas'!#REF!</definedName>
    <definedName name="jo" hidden="1">'[31]Test de Ventas'!#REF!</definedName>
    <definedName name="junio" localSheetId="7">#REF!</definedName>
    <definedName name="junio" localSheetId="2">#REF!</definedName>
    <definedName name="junio" localSheetId="6">#REF!</definedName>
    <definedName name="junio">#REF!</definedName>
    <definedName name="JYGJHSDSJDFD" localSheetId="7" hidden="1">#REF!</definedName>
    <definedName name="JYGJHSDSJDFD" localSheetId="2" hidden="1">#REF!</definedName>
    <definedName name="JYGJHSDSJDFD" localSheetId="6" hidden="1">#REF!</definedName>
    <definedName name="JYGJHSDSJDFD" hidden="1">#REF!</definedName>
    <definedName name="K2_WBEVMODE" hidden="1">-1</definedName>
    <definedName name="kdkdk" localSheetId="7">#REF!</definedName>
    <definedName name="kdkdk" localSheetId="2">#REF!</definedName>
    <definedName name="kdkdk" localSheetId="6">#REF!</definedName>
    <definedName name="kdkdk">#REF!</definedName>
    <definedName name="kfdg" localSheetId="7">#REF!</definedName>
    <definedName name="kfdg" localSheetId="2">#REF!</definedName>
    <definedName name="kfdg" localSheetId="6">#REF!</definedName>
    <definedName name="kfdg">#REF!</definedName>
    <definedName name="kfg" localSheetId="7">#REF!</definedName>
    <definedName name="kfg" localSheetId="2">#REF!</definedName>
    <definedName name="kfg" localSheetId="6">#REF!</definedName>
    <definedName name="kfg">#REF!</definedName>
    <definedName name="KVHFLSHVS" localSheetId="7">'[9]Cálculo del Exceso'!#REF!</definedName>
    <definedName name="KVHFLSHVS" localSheetId="2">'[9]Cálculo del Exceso'!#REF!</definedName>
    <definedName name="KVHFLSHVS" localSheetId="6">'[9]Cálculo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7">#REF!</definedName>
    <definedName name="Leadsheet" localSheetId="2">#REF!</definedName>
    <definedName name="Leadsheet" localSheetId="6">#REF!</definedName>
    <definedName name="Leadsheet">#REF!</definedName>
    <definedName name="liq" localSheetId="7" hidden="1">{#N/A,#N/A,FALSE,"VOL"}</definedName>
    <definedName name="liq" localSheetId="3" hidden="1">{#N/A,#N/A,FALSE,"VOL"}</definedName>
    <definedName name="liq" localSheetId="6" hidden="1">{#N/A,#N/A,FALSE,"VOL"}</definedName>
    <definedName name="liq" hidden="1">{#N/A,#N/A,FALSE,"VOL"}</definedName>
    <definedName name="LISTADO" localSheetId="7">'[33]SAN LUIS'!#REF!</definedName>
    <definedName name="LISTADO" localSheetId="2">'[33]SAN LUIS'!#REF!</definedName>
    <definedName name="LISTADO" localSheetId="6">'[33]SAN LUIS'!#REF!</definedName>
    <definedName name="LISTADO">'[33]SAN LUIS'!#REF!</definedName>
    <definedName name="listasuper" localSheetId="7">#REF!</definedName>
    <definedName name="listasuper" localSheetId="2">#REF!</definedName>
    <definedName name="listasuper" localSheetId="6">#REF!</definedName>
    <definedName name="listasuper">#REF!</definedName>
    <definedName name="LLLLLLLLLLLLLLLLLLLLLLLLLLLLLLLLLLLLLLLLLLLLLLLLLLLLLL" localSheetId="7">'[8]Rep. y Mant. Rodados'!#REF!</definedName>
    <definedName name="LLLLLLLLLLLLLLLLLLLLLLLLLLLLLLLLLLLLLLLLLLLLLLLLLLLLLL" localSheetId="2">'[8]Rep. y Mant. Rodados'!#REF!</definedName>
    <definedName name="LLLLLLLLLLLLLLLLLLLLLLLLLLLLLLLLLLLLLLLLLLLLLLLLLLLLLL" localSheetId="6">'[8]Rep. y Mant. Rodados'!#REF!</definedName>
    <definedName name="LLLLLLLLLLLLLLLLLLLLLLLLLLLLLLLLLLLLLLLLLLLLLLLLLLLLLL">'[8]Rep. y Mant. Rodados'!#REF!</definedName>
    <definedName name="Maintenance" localSheetId="7">#REF!</definedName>
    <definedName name="Maintenance" localSheetId="2">#REF!</definedName>
    <definedName name="Maintenance" localSheetId="6">#REF!</definedName>
    <definedName name="Maintenance">#REF!</definedName>
    <definedName name="maintenanceld" localSheetId="7">#REF!</definedName>
    <definedName name="maintenanceld" localSheetId="2">#REF!</definedName>
    <definedName name="maintenanceld" localSheetId="6">#REF!</definedName>
    <definedName name="maintenanceld">#REF!</definedName>
    <definedName name="MaintenancePCS" localSheetId="7">#REF!</definedName>
    <definedName name="MaintenancePCS" localSheetId="2">#REF!</definedName>
    <definedName name="MaintenancePCS" localSheetId="6">#REF!</definedName>
    <definedName name="MaintenancePCS">#REF!</definedName>
    <definedName name="marca" localSheetId="7">#REF!</definedName>
    <definedName name="marca" localSheetId="2">#REF!</definedName>
    <definedName name="marca" localSheetId="6">#REF!</definedName>
    <definedName name="marca">#REF!</definedName>
    <definedName name="Marcas" localSheetId="7">#REF!</definedName>
    <definedName name="Marcas" localSheetId="2">#REF!</definedName>
    <definedName name="Marcas" localSheetId="6">#REF!</definedName>
    <definedName name="Marcas">#REF!</definedName>
    <definedName name="menorte" localSheetId="7">[10]MON.EXTRANJERA!#REF!</definedName>
    <definedName name="menorte" localSheetId="2">[10]MON.EXTRANJERA!#REF!</definedName>
    <definedName name="menorte" localSheetId="6">[10]MON.EXTRANJERA!#REF!</definedName>
    <definedName name="menorte">[10]MON.EXTRANJERA!#REF!</definedName>
    <definedName name="Minimis" localSheetId="7">#REF!</definedName>
    <definedName name="Minimis" localSheetId="2">#REF!</definedName>
    <definedName name="Minimis" localSheetId="6">#REF!</definedName>
    <definedName name="Minimis">#REF!</definedName>
    <definedName name="MKT" localSheetId="7">#REF!</definedName>
    <definedName name="MKT" localSheetId="2">#REF!</definedName>
    <definedName name="MKT" localSheetId="6">#REF!</definedName>
    <definedName name="MKT">#REF!</definedName>
    <definedName name="mktld" localSheetId="7">#REF!</definedName>
    <definedName name="mktld" localSheetId="2">#REF!</definedName>
    <definedName name="mktld" localSheetId="6">#REF!</definedName>
    <definedName name="mktld">#REF!</definedName>
    <definedName name="MKTPCS" localSheetId="7">#REF!</definedName>
    <definedName name="MKTPCS" localSheetId="2">#REF!</definedName>
    <definedName name="MKTPCS" localSheetId="6">#REF!</definedName>
    <definedName name="MKTPCS">#REF!</definedName>
    <definedName name="Monetary_Precision" localSheetId="7">'[30]Prev. Incobrables'!#REF!</definedName>
    <definedName name="Monetary_Precision" localSheetId="2">'[30]Prev. Incobrables'!#REF!</definedName>
    <definedName name="Monetary_Precision" localSheetId="6">'[30]Prev. Incobrables'!#REF!</definedName>
    <definedName name="Monetary_Precision">'[30]Prev. Incobrables'!#REF!</definedName>
    <definedName name="MP" localSheetId="7">#REF!</definedName>
    <definedName name="MP" localSheetId="2">#REF!</definedName>
    <definedName name="MP" localSheetId="6">#REF!</definedName>
    <definedName name="MP">#REF!</definedName>
    <definedName name="MP_AR_Balance" localSheetId="7">#REF!</definedName>
    <definedName name="MP_AR_Balance" localSheetId="2">#REF!</definedName>
    <definedName name="MP_AR_Balance" localSheetId="6">#REF!</definedName>
    <definedName name="MP_AR_Balance">#REF!</definedName>
    <definedName name="MP_SRD" localSheetId="7">#REF!</definedName>
    <definedName name="MP_SRD" localSheetId="2">#REF!</definedName>
    <definedName name="MP_SRD" localSheetId="6">#REF!</definedName>
    <definedName name="MP_SRD">#REF!</definedName>
    <definedName name="Muestrini" hidden="1">3</definedName>
    <definedName name="ncjdbjfkw" localSheetId="7" hidden="1">#REF!</definedName>
    <definedName name="ncjdbjfkw" localSheetId="2" hidden="1">#REF!</definedName>
    <definedName name="ncjdbjfkw" localSheetId="6" hidden="1">#REF!</definedName>
    <definedName name="ncjdbjfkw" hidden="1">#REF!</definedName>
    <definedName name="NDJFDOVFD" localSheetId="7" hidden="1">#REF!</definedName>
    <definedName name="NDJFDOVFD" localSheetId="2" hidden="1">#REF!</definedName>
    <definedName name="NDJFDOVFD" localSheetId="6" hidden="1">#REF!</definedName>
    <definedName name="NDJFDOVFD" hidden="1">#REF!</definedName>
    <definedName name="Networ" localSheetId="7">#REF!</definedName>
    <definedName name="Networ" localSheetId="2">#REF!</definedName>
    <definedName name="Networ" localSheetId="6">#REF!</definedName>
    <definedName name="Networ">#REF!</definedName>
    <definedName name="Network" localSheetId="7">#REF!</definedName>
    <definedName name="Network" localSheetId="2">#REF!</definedName>
    <definedName name="Network" localSheetId="6">#REF!</definedName>
    <definedName name="Network">#REF!</definedName>
    <definedName name="networkld" localSheetId="7">#REF!</definedName>
    <definedName name="networkld" localSheetId="2">#REF!</definedName>
    <definedName name="networkld" localSheetId="6">#REF!</definedName>
    <definedName name="networkld">#REF!</definedName>
    <definedName name="NetworkPCS" localSheetId="7">#REF!</definedName>
    <definedName name="NetworkPCS" localSheetId="2">#REF!</definedName>
    <definedName name="NetworkPCS" localSheetId="6">#REF!</definedName>
    <definedName name="NetworkPCS">#REF!</definedName>
    <definedName name="new" localSheetId="7" hidden="1">{#N/A,#N/A,FALSE,"Aging Summary";#N/A,#N/A,FALSE,"Ratio Analysis";#N/A,#N/A,FALSE,"Test 120 Day Accts";#N/A,#N/A,FALSE,"Tickmarks"}</definedName>
    <definedName name="new" localSheetId="6"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7" hidden="1">#REF!</definedName>
    <definedName name="ngughuiyhuhhhhhhhhhhhhhhhhhh" localSheetId="2" hidden="1">#REF!</definedName>
    <definedName name="ngughuiyhuhhhhhhhhhhhhhhhhhh" localSheetId="6" hidden="1">#REF!</definedName>
    <definedName name="ngughuiyhuhhhhhhhhhhhhhhhhhh" hidden="1">#REF!</definedName>
    <definedName name="njkhoikh" localSheetId="7" hidden="1">#REF!</definedName>
    <definedName name="njkhoikh" localSheetId="2" hidden="1">#REF!</definedName>
    <definedName name="njkhoikh" localSheetId="6" hidden="1">#REF!</definedName>
    <definedName name="njkhoikh" hidden="1">#REF!</definedName>
    <definedName name="njsjihsues" localSheetId="7" hidden="1">[28]XREF!#REF!</definedName>
    <definedName name="njsjihsues" localSheetId="2" hidden="1">[28]XREF!#REF!</definedName>
    <definedName name="njsjihsues" localSheetId="6" hidden="1">[28]XREF!#REF!</definedName>
    <definedName name="njsjihsues" hidden="1">[28]XREF!#REF!</definedName>
    <definedName name="nmm" localSheetId="7" hidden="1">{#N/A,#N/A,FALSE,"VOL"}</definedName>
    <definedName name="nmm" localSheetId="3" hidden="1">{#N/A,#N/A,FALSE,"VOL"}</definedName>
    <definedName name="nmm" localSheetId="6" hidden="1">{#N/A,#N/A,FALSE,"VOL"}</definedName>
    <definedName name="nmm" hidden="1">{#N/A,#N/A,FALSE,"VOL"}</definedName>
    <definedName name="nnnnnnnn" localSheetId="7">'[9]Cálculo del Exceso'!#REF!</definedName>
    <definedName name="nnnnnnnn" localSheetId="2">'[9]Cálculo del Exceso'!#REF!</definedName>
    <definedName name="nnnnnnnn" localSheetId="6">'[9]Cálculo del Exceso'!#REF!</definedName>
    <definedName name="nnnnnnnn">'[9]Cálculo del Exceso'!#REF!</definedName>
    <definedName name="NO" localSheetId="7" hidden="1">{#N/A,#N/A,FALSE,"VOL"}</definedName>
    <definedName name="NO" localSheetId="3" hidden="1">{#N/A,#N/A,FALSE,"VOL"}</definedName>
    <definedName name="NO" localSheetId="6" hidden="1">{#N/A,#N/A,FALSE,"VOL"}</definedName>
    <definedName name="NO" hidden="1">{#N/A,#N/A,FALSE,"VOL"}</definedName>
    <definedName name="NonTop_Stratum_Value" localSheetId="7">#REF!</definedName>
    <definedName name="NonTop_Stratum_Value" localSheetId="2">#REF!</definedName>
    <definedName name="NonTop_Stratum_Value" localSheetId="6">#REF!</definedName>
    <definedName name="NonTop_Stratum_Value">#REF!</definedName>
    <definedName name="Number_of_Selections" localSheetId="7">#REF!</definedName>
    <definedName name="Number_of_Selections" localSheetId="2">#REF!</definedName>
    <definedName name="Number_of_Selections" localSheetId="6">#REF!</definedName>
    <definedName name="Number_of_Selections">#REF!</definedName>
    <definedName name="Número_de_Documento" localSheetId="7">'[14]Inventario de créditos'!#REF!</definedName>
    <definedName name="Número_de_Documento" localSheetId="2">'[14]Inventario de créditos'!#REF!</definedName>
    <definedName name="Número_de_Documento" localSheetId="6">'[14]Inventario de créditos'!#REF!</definedName>
    <definedName name="Número_de_Documento">'[14]Inventario de créditos'!#REF!</definedName>
    <definedName name="Numof_Selections2" localSheetId="7">#REF!</definedName>
    <definedName name="Numof_Selections2" localSheetId="2">#REF!</definedName>
    <definedName name="Numof_Selections2" localSheetId="6">#REF!</definedName>
    <definedName name="Numof_Selections2">#REF!</definedName>
    <definedName name="nvjkbgnjldjgmksjcksdksx" localSheetId="7">'[9]Cálculo del Exceso'!#REF!</definedName>
    <definedName name="nvjkbgnjldjgmksjcksdksx" localSheetId="2">'[9]Cálculo del Exceso'!#REF!</definedName>
    <definedName name="nvjkbgnjldjgmksjcksdksx" localSheetId="6">'[9]Cálculo del Exceso'!#REF!</definedName>
    <definedName name="nvjkbgnjldjgmksjcksdksx">'[9]Cálculo del Exceso'!#REF!</definedName>
    <definedName name="ñfdsl" localSheetId="7">#REF!</definedName>
    <definedName name="ñfdsl" localSheetId="2">#REF!</definedName>
    <definedName name="ñfdsl" localSheetId="6">#REF!</definedName>
    <definedName name="ñfdsl">#REF!</definedName>
    <definedName name="ññ" localSheetId="7">#REF!</definedName>
    <definedName name="ññ" localSheetId="2">#REF!</definedName>
    <definedName name="ññ" localSheetId="6">#REF!</definedName>
    <definedName name="ññ">#REF!</definedName>
    <definedName name="o" hidden="1">'[34]Análisis Gs.'!$B$31</definedName>
    <definedName name="OLE_LINK1" localSheetId="9">NOTAS!$B$134</definedName>
    <definedName name="OPPROD" localSheetId="7">#REF!</definedName>
    <definedName name="OPPROD" localSheetId="2">#REF!</definedName>
    <definedName name="OPPROD" localSheetId="6">#REF!</definedName>
    <definedName name="OPPROD">#REF!</definedName>
    <definedName name="opt" localSheetId="7">#REF!</definedName>
    <definedName name="opt" localSheetId="2">#REF!</definedName>
    <definedName name="opt" localSheetId="6">#REF!</definedName>
    <definedName name="opt">#REF!</definedName>
    <definedName name="optr" localSheetId="7">#REF!</definedName>
    <definedName name="optr" localSheetId="2">#REF!</definedName>
    <definedName name="optr" localSheetId="6">#REF!</definedName>
    <definedName name="optr">#REF!</definedName>
    <definedName name="ot">'[4]Income SAP PCS'!$B$357:$D$368</definedName>
    <definedName name="other">'[4]Income SAP LD'!$B$867:$D$872</definedName>
    <definedName name="Others" localSheetId="7">#REF!</definedName>
    <definedName name="Others" localSheetId="2">#REF!</definedName>
    <definedName name="Others" localSheetId="6">#REF!</definedName>
    <definedName name="Others">#REF!</definedName>
    <definedName name="othersld" localSheetId="7">#REF!</definedName>
    <definedName name="othersld" localSheetId="2">#REF!</definedName>
    <definedName name="othersld" localSheetId="6">#REF!</definedName>
    <definedName name="othersld">#REF!</definedName>
    <definedName name="OthersPCS" localSheetId="7">#REF!</definedName>
    <definedName name="OthersPCS" localSheetId="2">#REF!</definedName>
    <definedName name="OthersPCS" localSheetId="6">#REF!</definedName>
    <definedName name="OthersPCS">#REF!</definedName>
    <definedName name="PARAGUAY" localSheetId="7">#REF!</definedName>
    <definedName name="PARAGUAY" localSheetId="2">#REF!</definedName>
    <definedName name="PARAGUAY" localSheetId="6">#REF!</definedName>
    <definedName name="PARAGUAY">#REF!</definedName>
    <definedName name="participa" localSheetId="7">#REF!</definedName>
    <definedName name="participa" localSheetId="2">#REF!</definedName>
    <definedName name="participa" localSheetId="6">#REF!</definedName>
    <definedName name="participa">#REF!</definedName>
    <definedName name="PARTIDA_CONCILIATORIA">'[35]Partidas Conciliatorias'!$I$23</definedName>
    <definedName name="Partidas_seleccionadas_test_de_" localSheetId="7">#REF!</definedName>
    <definedName name="Partidas_seleccionadas_test_de_" localSheetId="2">#REF!</definedName>
    <definedName name="Partidas_seleccionadas_test_de_" localSheetId="6">#REF!</definedName>
    <definedName name="Partidas_seleccionadas_test_de_">#REF!</definedName>
    <definedName name="Partidas_Selecionadas" localSheetId="7">#REF!</definedName>
    <definedName name="Partidas_Selecionadas" localSheetId="2">#REF!</definedName>
    <definedName name="Partidas_Selecionadas" localSheetId="6">#REF!</definedName>
    <definedName name="Partidas_Selecionadas">#REF!</definedName>
    <definedName name="Percent_Threshold" localSheetId="7">#REF!</definedName>
    <definedName name="Percent_Threshold" localSheetId="2">#REF!</definedName>
    <definedName name="Percent_Threshold" localSheetId="6">#REF!</definedName>
    <definedName name="Percent_Threshold">#REF!</definedName>
    <definedName name="PL_Dollar_Threshold" localSheetId="7">#REF!</definedName>
    <definedName name="PL_Dollar_Threshold" localSheetId="2">#REF!</definedName>
    <definedName name="PL_Dollar_Threshold" localSheetId="6">#REF!</definedName>
    <definedName name="PL_Dollar_Threshold">#REF!</definedName>
    <definedName name="PL_Percent_Threshold" localSheetId="7">#REF!</definedName>
    <definedName name="PL_Percent_Threshold" localSheetId="2">#REF!</definedName>
    <definedName name="PL_Percent_Threshold" localSheetId="6">#REF!</definedName>
    <definedName name="PL_Percent_Threshold">#REF!</definedName>
    <definedName name="pmoslpcomb1" localSheetId="7">#REF!</definedName>
    <definedName name="pmoslpcomb1" localSheetId="2">#REF!</definedName>
    <definedName name="pmoslpcomb1" localSheetId="6">#REF!</definedName>
    <definedName name="pmoslpcomb1">#REF!</definedName>
    <definedName name="pmoslpcomb2" localSheetId="7">#REF!</definedName>
    <definedName name="pmoslpcomb2" localSheetId="2">#REF!</definedName>
    <definedName name="pmoslpcomb2" localSheetId="6">#REF!</definedName>
    <definedName name="pmoslpcomb2">#REF!</definedName>
    <definedName name="pmoslpnorte1" localSheetId="7">#REF!</definedName>
    <definedName name="pmoslpnorte1" localSheetId="2">#REF!</definedName>
    <definedName name="pmoslpnorte1" localSheetId="6">#REF!</definedName>
    <definedName name="pmoslpnorte1">#REF!</definedName>
    <definedName name="pmoslpnorte2" localSheetId="7">#REF!</definedName>
    <definedName name="pmoslpnorte2" localSheetId="2">#REF!</definedName>
    <definedName name="pmoslpnorte2" localSheetId="6">#REF!</definedName>
    <definedName name="pmoslpnorte2">#REF!</definedName>
    <definedName name="pmoslpsur1" localSheetId="7">#REF!</definedName>
    <definedName name="pmoslpsur1" localSheetId="2">#REF!</definedName>
    <definedName name="pmoslpsur1" localSheetId="6">#REF!</definedName>
    <definedName name="pmoslpsur1">#REF!</definedName>
    <definedName name="pmoslpsur2" localSheetId="7">#REF!</definedName>
    <definedName name="pmoslpsur2" localSheetId="2">#REF!</definedName>
    <definedName name="pmoslpsur2" localSheetId="6">#REF!</definedName>
    <definedName name="pmoslpsur2">#REF!</definedName>
    <definedName name="POLYAR" localSheetId="7">#REF!</definedName>
    <definedName name="POLYAR" localSheetId="2">#REF!</definedName>
    <definedName name="POLYAR" localSheetId="6">#REF!</definedName>
    <definedName name="POLYAR">#REF!</definedName>
    <definedName name="potir" localSheetId="7">#REF!</definedName>
    <definedName name="potir" localSheetId="2">#REF!</definedName>
    <definedName name="potir" localSheetId="6">#REF!</definedName>
    <definedName name="potir">#REF!</definedName>
    <definedName name="ppc" localSheetId="7">#REF!</definedName>
    <definedName name="ppc" localSheetId="2">#REF!</definedName>
    <definedName name="ppc" localSheetId="6">#REF!</definedName>
    <definedName name="ppc">#REF!</definedName>
    <definedName name="pr" localSheetId="7">#REF!</definedName>
    <definedName name="pr" localSheetId="2">#REF!</definedName>
    <definedName name="pr" localSheetId="6">#REF!</definedName>
    <definedName name="pr">#REF!</definedName>
    <definedName name="previs" localSheetId="7">#REF!</definedName>
    <definedName name="previs" localSheetId="2">#REF!</definedName>
    <definedName name="previs" localSheetId="6">#REF!</definedName>
    <definedName name="previs">#REF!</definedName>
    <definedName name="prevnorte" localSheetId="7">[10]PREVISIONES!#REF!</definedName>
    <definedName name="prevnorte" localSheetId="2">[10]PREVISIONES!#REF!</definedName>
    <definedName name="prevnorte" localSheetId="6">[10]PREVISIONES!#REF!</definedName>
    <definedName name="prevnorte">[10]PREVISIONES!#REF!</definedName>
    <definedName name="prevsur" localSheetId="7">[10]PREVISIONES!#REF!</definedName>
    <definedName name="prevsur" localSheetId="2">[10]PREVISIONES!#REF!</definedName>
    <definedName name="prevsur" localSheetId="6">[10]PREVISIONES!#REF!</definedName>
    <definedName name="prevsur">[10]PREVISIONES!#REF!</definedName>
    <definedName name="Promedio">'[19]Asiento de Ajuste'!$G$2</definedName>
    <definedName name="PS_Test_de_Gastos" localSheetId="7">#REF!</definedName>
    <definedName name="PS_Test_de_Gastos" localSheetId="2">#REF!</definedName>
    <definedName name="PS_Test_de_Gastos" localSheetId="6">#REF!</definedName>
    <definedName name="PS_Test_de_Gastos">#REF!</definedName>
    <definedName name="PY_Accounts_Receivable">'[21]Balance Sheet'!$D$9</definedName>
    <definedName name="PY_Administration" localSheetId="7">#REF!</definedName>
    <definedName name="PY_Administration" localSheetId="2">#REF!</definedName>
    <definedName name="PY_Administration" localSheetId="6">#REF!</definedName>
    <definedName name="PY_Administration">#REF!</definedName>
    <definedName name="PY_Cash">'[21]Balance Sheet'!$D$7</definedName>
    <definedName name="PY_Cash_Div_Dec" localSheetId="7">[22]Estado_Resultados!#REF!</definedName>
    <definedName name="PY_Cash_Div_Dec" localSheetId="2">[22]Estado_Resultados!#REF!</definedName>
    <definedName name="PY_Cash_Div_Dec" localSheetId="6">[22]Estado_Resultados!#REF!</definedName>
    <definedName name="PY_Cash_Div_Dec">[22]Estado_Resultados!#REF!</definedName>
    <definedName name="PY_CASH_DIVIDENDS_DECLARED__per_common_share" localSheetId="7">[22]Estado_Resultados!#REF!</definedName>
    <definedName name="PY_CASH_DIVIDENDS_DECLARED__per_common_share" localSheetId="2">[22]Estado_Resultados!#REF!</definedName>
    <definedName name="PY_CASH_DIVIDENDS_DECLARED__per_common_share" localSheetId="6">[22]Estado_Resultados!#REF!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7">#REF!</definedName>
    <definedName name="PY_Disc_allow" localSheetId="2">#REF!</definedName>
    <definedName name="PY_Disc_allow" localSheetId="6">#REF!</definedName>
    <definedName name="PY_Disc_allow">#REF!</definedName>
    <definedName name="PY_Disc_mnth" localSheetId="7">#REF!</definedName>
    <definedName name="PY_Disc_mnth" localSheetId="2">#REF!</definedName>
    <definedName name="PY_Disc_mnth" localSheetId="6">#REF!</definedName>
    <definedName name="PY_Disc_mnth">#REF!</definedName>
    <definedName name="PY_Disc_pd" localSheetId="7">#REF!</definedName>
    <definedName name="PY_Disc_pd" localSheetId="2">#REF!</definedName>
    <definedName name="PY_Disc_pd" localSheetId="6">#REF!</definedName>
    <definedName name="PY_Disc_pd">#REF!</definedName>
    <definedName name="PY_Discounts" localSheetId="7">#REF!</definedName>
    <definedName name="PY_Discounts" localSheetId="2">#REF!</definedName>
    <definedName name="PY_Discounts" localSheetId="6">#REF!</definedName>
    <definedName name="PY_Discounts">#REF!</definedName>
    <definedName name="PY_Earnings_per_share" localSheetId="7">[22]Razones!#REF!</definedName>
    <definedName name="PY_Earnings_per_share" localSheetId="2">[22]Razones!#REF!</definedName>
    <definedName name="PY_Earnings_per_share" localSheetId="6">[22]Razones!#REF!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7">#REF!</definedName>
    <definedName name="PY_Intangible_Assets" localSheetId="2">#REF!</definedName>
    <definedName name="PY_Intangible_Assets" localSheetId="6">#REF!</definedName>
    <definedName name="PY_Intangible_Assets">#REF!</definedName>
    <definedName name="PY_Interest_Expense">'[21]Income Statement'!$E$19</definedName>
    <definedName name="PY_Inventory">'[21]Balance Sheet'!$D$13</definedName>
    <definedName name="PY_LIABIL_EQUITY" localSheetId="7">#REF!</definedName>
    <definedName name="PY_LIABIL_EQUITY" localSheetId="2">#REF!</definedName>
    <definedName name="PY_LIABIL_EQUITY" localSheetId="6">#REF!</definedName>
    <definedName name="PY_LIABIL_EQUITY">#REF!</definedName>
    <definedName name="PY_Long_term_Debt__excl_Dfd_Taxes">'[21]Balance Sheet'!$D$28</definedName>
    <definedName name="PY_LT_Debt" localSheetId="7">[22]Balance_General!#REF!</definedName>
    <definedName name="PY_LT_Debt" localSheetId="2">[22]Balance_General!#REF!</definedName>
    <definedName name="PY_LT_Debt" localSheetId="6">[22]Balance_General!#REF!</definedName>
    <definedName name="PY_LT_Debt">[22]Balance_General!#REF!</definedName>
    <definedName name="PY_Market_Value_of_Equity" localSheetId="7">[22]Estado_Resultados!#REF!</definedName>
    <definedName name="PY_Market_Value_of_Equity" localSheetId="2">[22]Estado_Resultados!#REF!</definedName>
    <definedName name="PY_Market_Value_of_Equity" localSheetId="6">[22]Estado_Resultados!#REF!</definedName>
    <definedName name="PY_Market_Value_of_Equity">[22]Estado_Resultados!#REF!</definedName>
    <definedName name="PY_Marketable_Sec" localSheetId="7">#REF!</definedName>
    <definedName name="PY_Marketable_Sec" localSheetId="2">#REF!</definedName>
    <definedName name="PY_Marketable_Sec" localSheetId="6">#REF!</definedName>
    <definedName name="PY_Marketable_Sec">#REF!</definedName>
    <definedName name="PY_NET_INCOME">'[23]Income Statement'!$E$33</definedName>
    <definedName name="PY_NET_PROFIT" localSheetId="7">#REF!</definedName>
    <definedName name="PY_NET_PROFIT" localSheetId="2">#REF!</definedName>
    <definedName name="PY_NET_PROFIT" localSheetId="6">#REF!</definedName>
    <definedName name="PY_NET_PROFIT">#REF!</definedName>
    <definedName name="PY_Net_Revenue">'[21]Income Statement'!$E$7</definedName>
    <definedName name="PY_Operating_Inc" localSheetId="7">#REF!</definedName>
    <definedName name="PY_Operating_Inc" localSheetId="2">#REF!</definedName>
    <definedName name="PY_Operating_Inc" localSheetId="6">#REF!</definedName>
    <definedName name="PY_Operating_Inc">#REF!</definedName>
    <definedName name="PY_Operating_Income" localSheetId="7">#REF!</definedName>
    <definedName name="PY_Operating_Income" localSheetId="2">#REF!</definedName>
    <definedName name="PY_Operating_Income" localSheetId="6">#REF!</definedName>
    <definedName name="PY_Operating_Income">#REF!</definedName>
    <definedName name="PY_Other_Curr_Assets" localSheetId="7">#REF!</definedName>
    <definedName name="PY_Other_Curr_Assets" localSheetId="2">#REF!</definedName>
    <definedName name="PY_Other_Curr_Assets" localSheetId="6">#REF!</definedName>
    <definedName name="PY_Other_Curr_Assets">#REF!</definedName>
    <definedName name="PY_Other_Exp" localSheetId="7">#REF!</definedName>
    <definedName name="PY_Other_Exp" localSheetId="2">#REF!</definedName>
    <definedName name="PY_Other_Exp" localSheetId="6">#REF!</definedName>
    <definedName name="PY_Other_Exp">#REF!</definedName>
    <definedName name="PY_Other_LT_Assets" localSheetId="7">#REF!</definedName>
    <definedName name="PY_Other_LT_Assets" localSheetId="2">#REF!</definedName>
    <definedName name="PY_Other_LT_Assets" localSheetId="6">#REF!</definedName>
    <definedName name="PY_Other_LT_Assets">#REF!</definedName>
    <definedName name="PY_Other_LT_Liabilities" localSheetId="7">#REF!</definedName>
    <definedName name="PY_Other_LT_Liabilities" localSheetId="2">#REF!</definedName>
    <definedName name="PY_Other_LT_Liabilities" localSheetId="6">#REF!</definedName>
    <definedName name="PY_Other_LT_Liabilities">#REF!</definedName>
    <definedName name="PY_Preferred_Stock" localSheetId="7">#REF!</definedName>
    <definedName name="PY_Preferred_Stock" localSheetId="2">#REF!</definedName>
    <definedName name="PY_Preferred_Stock" localSheetId="6">#REF!</definedName>
    <definedName name="PY_Preferred_Stock">#REF!</definedName>
    <definedName name="PY_QUICK_ASSETS">'[21]Balance Sheet'!$D$11</definedName>
    <definedName name="PY_Ret_allow" localSheetId="7">#REF!</definedName>
    <definedName name="PY_Ret_allow" localSheetId="2">#REF!</definedName>
    <definedName name="PY_Ret_allow" localSheetId="6">#REF!</definedName>
    <definedName name="PY_Ret_allow">#REF!</definedName>
    <definedName name="PY_Ret_mnth" localSheetId="7">#REF!</definedName>
    <definedName name="PY_Ret_mnth" localSheetId="2">#REF!</definedName>
    <definedName name="PY_Ret_mnth" localSheetId="6">#REF!</definedName>
    <definedName name="PY_Ret_mnth">#REF!</definedName>
    <definedName name="PY_Ret_pd" localSheetId="7">#REF!</definedName>
    <definedName name="PY_Ret_pd" localSheetId="2">#REF!</definedName>
    <definedName name="PY_Ret_pd" localSheetId="6">#REF!</definedName>
    <definedName name="PY_Ret_pd">#REF!</definedName>
    <definedName name="PY_Retained_Earnings" localSheetId="7">#REF!</definedName>
    <definedName name="PY_Retained_Earnings" localSheetId="2">#REF!</definedName>
    <definedName name="PY_Retained_Earnings" localSheetId="6">#REF!</definedName>
    <definedName name="PY_Retained_Earnings">#REF!</definedName>
    <definedName name="PY_Returns" localSheetId="7">#REF!</definedName>
    <definedName name="PY_Returns" localSheetId="2">#REF!</definedName>
    <definedName name="PY_Returns" localSheetId="6">#REF!</definedName>
    <definedName name="PY_Returns">#REF!</definedName>
    <definedName name="PY_Selling" localSheetId="7">#REF!</definedName>
    <definedName name="PY_Selling" localSheetId="2">#REF!</definedName>
    <definedName name="PY_Selling" localSheetId="6">#REF!</definedName>
    <definedName name="PY_Selling">#REF!</definedName>
    <definedName name="PY_Tangible_Assets" localSheetId="7">#REF!</definedName>
    <definedName name="PY_Tangible_Assets" localSheetId="2">#REF!</definedName>
    <definedName name="PY_Tangible_Assets" localSheetId="6">#REF!</definedName>
    <definedName name="PY_Tangible_Assets">#REF!</definedName>
    <definedName name="PY_Tangible_Net_Worth" localSheetId="7">[22]Estado_Resultados!#REF!</definedName>
    <definedName name="PY_Tangible_Net_Worth" localSheetId="2">[22]Estado_Resultados!#REF!</definedName>
    <definedName name="PY_Tangible_Net_Worth" localSheetId="6">[22]Estado_Resultados!#REF!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7">[22]Estado_Resultados!#REF!</definedName>
    <definedName name="PY_Weighted_Average" localSheetId="2">[22]Estado_Resultados!#REF!</definedName>
    <definedName name="PY_Weighted_Average" localSheetId="6">[22]Estado_Resultados!#REF!</definedName>
    <definedName name="PY_Weighted_Average">[22]Estado_Resultados!#REF!</definedName>
    <definedName name="PY_Working_Capital" localSheetId="7">[22]Estado_Resultados!#REF!</definedName>
    <definedName name="PY_Working_Capital" localSheetId="2">[22]Estado_Resultados!#REF!</definedName>
    <definedName name="PY_Working_Capital" localSheetId="6">[22]Estado_Resultados!#REF!</definedName>
    <definedName name="PY_Working_Capital">[22]Estado_Resultados!#REF!</definedName>
    <definedName name="PY_Year_Income_Statement">'[21]Income Statement'!$E$3</definedName>
    <definedName name="PY2_Accounts_Receivable" localSheetId="7">[22]Balance_General!#REF!</definedName>
    <definedName name="PY2_Accounts_Receivable" localSheetId="2">[22]Balance_General!#REF!</definedName>
    <definedName name="PY2_Accounts_Receivable" localSheetId="6">[22]Balance_General!#REF!</definedName>
    <definedName name="PY2_Accounts_Receivable">[22]Balance_General!#REF!</definedName>
    <definedName name="PY2_Administration" localSheetId="7">[22]Estado_Resultados!#REF!</definedName>
    <definedName name="PY2_Administration" localSheetId="2">[22]Estado_Resultados!#REF!</definedName>
    <definedName name="PY2_Administration" localSheetId="6">[22]Estado_Resultados!#REF!</definedName>
    <definedName name="PY2_Administration">[22]Estado_Resultados!#REF!</definedName>
    <definedName name="PY2_Cash" localSheetId="7">[22]Balance_General!#REF!</definedName>
    <definedName name="PY2_Cash" localSheetId="2">[22]Balance_General!#REF!</definedName>
    <definedName name="PY2_Cash" localSheetId="6">[22]Balance_General!#REF!</definedName>
    <definedName name="PY2_Cash">[22]Balance_General!#REF!</definedName>
    <definedName name="PY2_Cash_Div_Dec" localSheetId="7">[22]Estado_Resultados!#REF!</definedName>
    <definedName name="PY2_Cash_Div_Dec" localSheetId="2">[22]Estado_Resultados!#REF!</definedName>
    <definedName name="PY2_Cash_Div_Dec" localSheetId="6">[22]Estado_Resultados!#REF!</definedName>
    <definedName name="PY2_Cash_Div_Dec">[22]Estado_Resultados!#REF!</definedName>
    <definedName name="PY2_CASH_DIVIDENDS_DECLARED__per_common_share" localSheetId="7">[22]Estado_Resultados!#REF!</definedName>
    <definedName name="PY2_CASH_DIVIDENDS_DECLARED__per_common_share" localSheetId="2">[22]Estado_Resultados!#REF!</definedName>
    <definedName name="PY2_CASH_DIVIDENDS_DECLARED__per_common_share" localSheetId="6">[22]Estado_Resultados!#REF!</definedName>
    <definedName name="PY2_CASH_DIVIDENDS_DECLARED__per_common_share">[22]Estado_Resultados!#REF!</definedName>
    <definedName name="PY2_Common_Equity" localSheetId="7">[22]Balance_General!#REF!</definedName>
    <definedName name="PY2_Common_Equity" localSheetId="2">[22]Balance_General!#REF!</definedName>
    <definedName name="PY2_Common_Equity" localSheetId="6">[22]Balance_General!#REF!</definedName>
    <definedName name="PY2_Common_Equity">[22]Balance_General!#REF!</definedName>
    <definedName name="PY2_Cost_of_Sales" localSheetId="7">[22]Estado_Resultados!#REF!</definedName>
    <definedName name="PY2_Cost_of_Sales" localSheetId="2">[22]Estado_Resultados!#REF!</definedName>
    <definedName name="PY2_Cost_of_Sales" localSheetId="6">[22]Estado_Resultados!#REF!</definedName>
    <definedName name="PY2_Cost_of_Sales">[22]Estado_Resultados!#REF!</definedName>
    <definedName name="PY2_Current_Liabilities" localSheetId="7">[22]Balance_General!#REF!</definedName>
    <definedName name="PY2_Current_Liabilities" localSheetId="2">[22]Balance_General!#REF!</definedName>
    <definedName name="PY2_Current_Liabilities" localSheetId="6">[22]Balance_General!#REF!</definedName>
    <definedName name="PY2_Current_Liabilities">[22]Balance_General!#REF!</definedName>
    <definedName name="PY2_Depreciation" localSheetId="7">[22]Estado_Resultados!#REF!</definedName>
    <definedName name="PY2_Depreciation" localSheetId="2">[22]Estado_Resultados!#REF!</definedName>
    <definedName name="PY2_Depreciation" localSheetId="6">[22]Estado_Resultados!#REF!</definedName>
    <definedName name="PY2_Depreciation">[22]Estado_Resultados!#REF!</definedName>
    <definedName name="PY2_Disc._Ops.">'[23]Income Statement'!$L$27</definedName>
    <definedName name="PY2_Earnings_per_share" localSheetId="7">[22]Razones!#REF!</definedName>
    <definedName name="PY2_Earnings_per_share" localSheetId="2">[22]Razones!#REF!</definedName>
    <definedName name="PY2_Earnings_per_share" localSheetId="6">[22]Razones!#REF!</definedName>
    <definedName name="PY2_Earnings_per_share">[22]Razones!#REF!</definedName>
    <definedName name="PY2_Extraord.">'[23]Income Statement'!$L$31</definedName>
    <definedName name="PY2_Gross_Profit" localSheetId="7">[22]Estado_Resultados!#REF!</definedName>
    <definedName name="PY2_Gross_Profit" localSheetId="2">[22]Estado_Resultados!#REF!</definedName>
    <definedName name="PY2_Gross_Profit" localSheetId="6">[22]Estado_Resultados!#REF!</definedName>
    <definedName name="PY2_Gross_Profit">[22]Estado_Resultados!#REF!</definedName>
    <definedName name="PY2_INC_AFT_TAX">'[21]Income Statement'!$L$25</definedName>
    <definedName name="PY2_INC_BEF_EXTRAORD">'[23]Income Statement'!$L$29</definedName>
    <definedName name="PY2_Inc_Bef_Tax" localSheetId="7">[22]Estado_Resultados!#REF!</definedName>
    <definedName name="PY2_Inc_Bef_Tax" localSheetId="2">[22]Estado_Resultados!#REF!</definedName>
    <definedName name="PY2_Inc_Bef_Tax" localSheetId="6">[22]Estado_Resultados!#REF!</definedName>
    <definedName name="PY2_Inc_Bef_Tax">[22]Estado_Resultados!#REF!</definedName>
    <definedName name="PY2_Intangible_Assets" localSheetId="7">[22]Balance_General!#REF!</definedName>
    <definedName name="PY2_Intangible_Assets" localSheetId="2">[22]Balance_General!#REF!</definedName>
    <definedName name="PY2_Intangible_Assets" localSheetId="6">[22]Balance_General!#REF!</definedName>
    <definedName name="PY2_Intangible_Assets">[22]Balance_General!#REF!</definedName>
    <definedName name="PY2_Interest_Expense" localSheetId="7">[22]Estado_Resultados!#REF!</definedName>
    <definedName name="PY2_Interest_Expense" localSheetId="2">[22]Estado_Resultados!#REF!</definedName>
    <definedName name="PY2_Interest_Expense" localSheetId="6">[22]Estado_Resultados!#REF!</definedName>
    <definedName name="PY2_Interest_Expense">[22]Estado_Resultados!#REF!</definedName>
    <definedName name="PY2_Inventory" localSheetId="7">[22]Balance_General!#REF!</definedName>
    <definedName name="PY2_Inventory" localSheetId="2">[22]Balance_General!#REF!</definedName>
    <definedName name="PY2_Inventory" localSheetId="6">[22]Balance_General!#REF!</definedName>
    <definedName name="PY2_Inventory">[22]Balance_General!#REF!</definedName>
    <definedName name="PY2_LIABIL_EQUITY" localSheetId="7">[22]Balance_General!#REF!</definedName>
    <definedName name="PY2_LIABIL_EQUITY" localSheetId="2">[22]Balance_General!#REF!</definedName>
    <definedName name="PY2_LIABIL_EQUITY" localSheetId="6">[22]Balance_General!#REF!</definedName>
    <definedName name="PY2_LIABIL_EQUITY">[22]Balance_General!#REF!</definedName>
    <definedName name="PY2_Long_term_Debt__excl_Dfd_Taxes" localSheetId="7">[22]Balance_General!#REF!</definedName>
    <definedName name="PY2_Long_term_Debt__excl_Dfd_Taxes" localSheetId="2">[22]Balance_General!#REF!</definedName>
    <definedName name="PY2_Long_term_Debt__excl_Dfd_Taxes" localSheetId="6">[22]Balance_General!#REF!</definedName>
    <definedName name="PY2_Long_term_Debt__excl_Dfd_Taxes">[22]Balance_General!#REF!</definedName>
    <definedName name="PY2_LT_Debt" localSheetId="7">[22]Balance_General!#REF!</definedName>
    <definedName name="PY2_LT_Debt" localSheetId="2">[22]Balance_General!#REF!</definedName>
    <definedName name="PY2_LT_Debt" localSheetId="6">[22]Balance_General!#REF!</definedName>
    <definedName name="PY2_LT_Debt">[22]Balance_General!#REF!</definedName>
    <definedName name="PY2_Market_Value_of_Equity" localSheetId="7">[22]Estado_Resultados!#REF!</definedName>
    <definedName name="PY2_Market_Value_of_Equity" localSheetId="2">[22]Estado_Resultados!#REF!</definedName>
    <definedName name="PY2_Market_Value_of_Equity" localSheetId="6">[22]Estado_Resultados!#REF!</definedName>
    <definedName name="PY2_Market_Value_of_Equity">[22]Estado_Resultados!#REF!</definedName>
    <definedName name="PY2_Marketable_Sec" localSheetId="7">[22]Balance_General!#REF!</definedName>
    <definedName name="PY2_Marketable_Sec" localSheetId="2">[22]Balance_General!#REF!</definedName>
    <definedName name="PY2_Marketable_Sec" localSheetId="6">[22]Balance_General!#REF!</definedName>
    <definedName name="PY2_Marketable_Sec">[22]Balance_General!#REF!</definedName>
    <definedName name="PY2_NET_INCOME">'[23]Income Statement'!$L$33</definedName>
    <definedName name="PY2_NET_PROFIT" localSheetId="7">[22]Estado_Resultados!#REF!</definedName>
    <definedName name="PY2_NET_PROFIT" localSheetId="2">[22]Estado_Resultados!#REF!</definedName>
    <definedName name="PY2_NET_PROFIT" localSheetId="6">[22]Estado_Resultados!#REF!</definedName>
    <definedName name="PY2_NET_PROFIT">[22]Estado_Resultados!#REF!</definedName>
    <definedName name="PY2_Net_Revenue" localSheetId="7">[22]Estado_Resultados!#REF!</definedName>
    <definedName name="PY2_Net_Revenue" localSheetId="2">[22]Estado_Resultados!#REF!</definedName>
    <definedName name="PY2_Net_Revenue" localSheetId="6">[22]Estado_Resultados!#REF!</definedName>
    <definedName name="PY2_Net_Revenue">[22]Estado_Resultados!#REF!</definedName>
    <definedName name="PY2_Operating_Inc" localSheetId="7">[22]Estado_Resultados!#REF!</definedName>
    <definedName name="PY2_Operating_Inc" localSheetId="2">[22]Estado_Resultados!#REF!</definedName>
    <definedName name="PY2_Operating_Inc" localSheetId="6">[22]Estado_Resultados!#REF!</definedName>
    <definedName name="PY2_Operating_Inc">[22]Estado_Resultados!#REF!</definedName>
    <definedName name="PY2_Operating_Income" localSheetId="7">[22]Estado_Resultados!#REF!</definedName>
    <definedName name="PY2_Operating_Income" localSheetId="2">[22]Estado_Resultados!#REF!</definedName>
    <definedName name="PY2_Operating_Income" localSheetId="6">[22]Estado_Resultados!#REF!</definedName>
    <definedName name="PY2_Operating_Income">[22]Estado_Resultados!#REF!</definedName>
    <definedName name="PY2_Other_Curr_Assets" localSheetId="7">[22]Balance_General!#REF!</definedName>
    <definedName name="PY2_Other_Curr_Assets" localSheetId="2">[22]Balance_General!#REF!</definedName>
    <definedName name="PY2_Other_Curr_Assets" localSheetId="6">[22]Balance_General!#REF!</definedName>
    <definedName name="PY2_Other_Curr_Assets">[22]Balance_General!#REF!</definedName>
    <definedName name="PY2_Other_Exp." localSheetId="7">[22]Estado_Resultados!#REF!</definedName>
    <definedName name="PY2_Other_Exp." localSheetId="2">[22]Estado_Resultados!#REF!</definedName>
    <definedName name="PY2_Other_Exp." localSheetId="6">[22]Estado_Resultados!#REF!</definedName>
    <definedName name="PY2_Other_Exp.">[22]Estado_Resultados!#REF!</definedName>
    <definedName name="PY2_Other_LT_Assets" localSheetId="7">[22]Balance_General!#REF!</definedName>
    <definedName name="PY2_Other_LT_Assets" localSheetId="2">[22]Balance_General!#REF!</definedName>
    <definedName name="PY2_Other_LT_Assets" localSheetId="6">[22]Balance_General!#REF!</definedName>
    <definedName name="PY2_Other_LT_Assets">[22]Balance_General!#REF!</definedName>
    <definedName name="PY2_Other_LT_Liabilities" localSheetId="7">[22]Balance_General!#REF!</definedName>
    <definedName name="PY2_Other_LT_Liabilities" localSheetId="2">[22]Balance_General!#REF!</definedName>
    <definedName name="PY2_Other_LT_Liabilities" localSheetId="6">[22]Balance_General!#REF!</definedName>
    <definedName name="PY2_Other_LT_Liabilities">[22]Balance_General!#REF!</definedName>
    <definedName name="PY2_Preferred_Stock" localSheetId="7">[22]Balance_General!#REF!</definedName>
    <definedName name="PY2_Preferred_Stock" localSheetId="2">[22]Balance_General!#REF!</definedName>
    <definedName name="PY2_Preferred_Stock" localSheetId="6">[22]Balance_General!#REF!</definedName>
    <definedName name="PY2_Preferred_Stock">[22]Balance_General!#REF!</definedName>
    <definedName name="PY2_QUICK_ASSETS" localSheetId="7">[22]Balance_General!#REF!</definedName>
    <definedName name="PY2_QUICK_ASSETS" localSheetId="2">[22]Balance_General!#REF!</definedName>
    <definedName name="PY2_QUICK_ASSETS" localSheetId="6">[22]Balance_General!#REF!</definedName>
    <definedName name="PY2_QUICK_ASSETS">[22]Balance_General!#REF!</definedName>
    <definedName name="PY2_Retained_Earnings" localSheetId="7">[22]Balance_General!#REF!</definedName>
    <definedName name="PY2_Retained_Earnings" localSheetId="2">[22]Balance_General!#REF!</definedName>
    <definedName name="PY2_Retained_Earnings" localSheetId="6">[22]Balance_General!#REF!</definedName>
    <definedName name="PY2_Retained_Earnings">[22]Balance_General!#REF!</definedName>
    <definedName name="PY2_Selling" localSheetId="7">[22]Estado_Resultados!#REF!</definedName>
    <definedName name="PY2_Selling" localSheetId="2">[22]Estado_Resultados!#REF!</definedName>
    <definedName name="PY2_Selling" localSheetId="6">[22]Estado_Resultados!#REF!</definedName>
    <definedName name="PY2_Selling">[22]Estado_Resultados!#REF!</definedName>
    <definedName name="PY2_Tangible_Assets" localSheetId="7">[22]Balance_General!#REF!</definedName>
    <definedName name="PY2_Tangible_Assets" localSheetId="2">[22]Balance_General!#REF!</definedName>
    <definedName name="PY2_Tangible_Assets" localSheetId="6">[22]Balance_General!#REF!</definedName>
    <definedName name="PY2_Tangible_Assets">[22]Balance_General!#REF!</definedName>
    <definedName name="PY2_Tangible_Net_Worth" localSheetId="7">[22]Estado_Resultados!#REF!</definedName>
    <definedName name="PY2_Tangible_Net_Worth" localSheetId="2">[22]Estado_Resultados!#REF!</definedName>
    <definedName name="PY2_Tangible_Net_Worth" localSheetId="6">[22]Estado_Resultados!#REF!</definedName>
    <definedName name="PY2_Tangible_Net_Worth">[22]Estado_Resultados!#REF!</definedName>
    <definedName name="PY2_Taxes" localSheetId="7">[22]Estado_Resultados!#REF!</definedName>
    <definedName name="PY2_Taxes" localSheetId="2">[22]Estado_Resultados!#REF!</definedName>
    <definedName name="PY2_Taxes" localSheetId="6">[22]Estado_Resultados!#REF!</definedName>
    <definedName name="PY2_Taxes">[22]Estado_Resultados!#REF!</definedName>
    <definedName name="PY2_TOTAL_ASSETS" localSheetId="7">[22]Balance_General!#REF!</definedName>
    <definedName name="PY2_TOTAL_ASSETS" localSheetId="2">[22]Balance_General!#REF!</definedName>
    <definedName name="PY2_TOTAL_ASSETS" localSheetId="6">[22]Balance_General!#REF!</definedName>
    <definedName name="PY2_TOTAL_ASSETS">[22]Balance_General!#REF!</definedName>
    <definedName name="PY2_TOTAL_CURR_ASSETS" localSheetId="7">[22]Balance_General!#REF!</definedName>
    <definedName name="PY2_TOTAL_CURR_ASSETS" localSheetId="2">[22]Balance_General!#REF!</definedName>
    <definedName name="PY2_TOTAL_CURR_ASSETS" localSheetId="6">[22]Balance_General!#REF!</definedName>
    <definedName name="PY2_TOTAL_CURR_ASSETS">[22]Balance_General!#REF!</definedName>
    <definedName name="PY2_TOTAL_DEBT" localSheetId="7">[22]Balance_General!#REF!</definedName>
    <definedName name="PY2_TOTAL_DEBT" localSheetId="2">[22]Balance_General!#REF!</definedName>
    <definedName name="PY2_TOTAL_DEBT" localSheetId="6">[22]Balance_General!#REF!</definedName>
    <definedName name="PY2_TOTAL_DEBT">[22]Balance_General!#REF!</definedName>
    <definedName name="PY2_TOTAL_EQUITY" localSheetId="7">[22]Balance_General!#REF!</definedName>
    <definedName name="PY2_TOTAL_EQUITY" localSheetId="2">[22]Balance_General!#REF!</definedName>
    <definedName name="PY2_TOTAL_EQUITY" localSheetId="6">[22]Balance_General!#REF!</definedName>
    <definedName name="PY2_TOTAL_EQUITY">[22]Balance_General!#REF!</definedName>
    <definedName name="PY2_Trade_Payables" localSheetId="7">[22]Balance_General!#REF!</definedName>
    <definedName name="PY2_Trade_Payables" localSheetId="2">[22]Balance_General!#REF!</definedName>
    <definedName name="PY2_Trade_Payables" localSheetId="6">[22]Balance_General!#REF!</definedName>
    <definedName name="PY2_Trade_Payables">[22]Balance_General!#REF!</definedName>
    <definedName name="PY2_Weighted_Average" localSheetId="7">[22]Estado_Resultados!#REF!</definedName>
    <definedName name="PY2_Weighted_Average" localSheetId="2">[22]Estado_Resultados!#REF!</definedName>
    <definedName name="PY2_Weighted_Average" localSheetId="6">[22]Estado_Resultados!#REF!</definedName>
    <definedName name="PY2_Weighted_Average">[22]Estado_Resultados!#REF!</definedName>
    <definedName name="PY2_Working_Capital" localSheetId="7">[22]Estado_Resultados!#REF!</definedName>
    <definedName name="PY2_Working_Capital" localSheetId="2">[22]Estado_Resultados!#REF!</definedName>
    <definedName name="PY2_Working_Capital" localSheetId="6">[22]Estado_Resultados!#REF!</definedName>
    <definedName name="PY2_Working_Capital">[22]Estado_Resultados!#REF!</definedName>
    <definedName name="PY2_Year_Income_Statement" localSheetId="7">[22]Estado_Resultados!#REF!</definedName>
    <definedName name="PY2_Year_Income_Statement" localSheetId="2">[22]Estado_Resultados!#REF!</definedName>
    <definedName name="PY2_Year_Income_Statement" localSheetId="6">[22]Estado_Resultados!#REF!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7">#REF!</definedName>
    <definedName name="PY3_Intangible_Assets" localSheetId="2">#REF!</definedName>
    <definedName name="PY3_Intangible_Assets" localSheetId="6">#REF!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7">#REF!</definedName>
    <definedName name="PY3_Marketable_Sec" localSheetId="2">#REF!</definedName>
    <definedName name="PY3_Marketable_Sec" localSheetId="6">#REF!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7">#REF!</definedName>
    <definedName name="PY3_Other_Curr_Assets" localSheetId="2">#REF!</definedName>
    <definedName name="PY3_Other_Curr_Assets" localSheetId="6">#REF!</definedName>
    <definedName name="PY3_Other_Curr_Assets">#REF!</definedName>
    <definedName name="PY3_Other_Exp.">'[23]Income Statement'!$S$14</definedName>
    <definedName name="PY3_Other_LT_Assets" localSheetId="7">#REF!</definedName>
    <definedName name="PY3_Other_LT_Assets" localSheetId="2">#REF!</definedName>
    <definedName name="PY3_Other_LT_Assets" localSheetId="6">#REF!</definedName>
    <definedName name="PY3_Other_LT_Assets">#REF!</definedName>
    <definedName name="PY3_Other_LT_Liabilities" localSheetId="7">#REF!</definedName>
    <definedName name="PY3_Other_LT_Liabilities" localSheetId="2">#REF!</definedName>
    <definedName name="PY3_Other_LT_Liabilities" localSheetId="6">#REF!</definedName>
    <definedName name="PY3_Other_LT_Liabilities">#REF!</definedName>
    <definedName name="PY3_Preferred_Stock" localSheetId="7">#REF!</definedName>
    <definedName name="PY3_Preferred_Stock" localSheetId="2">#REF!</definedName>
    <definedName name="PY3_Preferred_Stock" localSheetId="6">#REF!</definedName>
    <definedName name="PY3_Preferred_Stock">#REF!</definedName>
    <definedName name="PY3_QUICK_ASSETS">'[21]Balance Sheet'!$P$11</definedName>
    <definedName name="PY3_Retained_Earnings" localSheetId="7">#REF!</definedName>
    <definedName name="PY3_Retained_Earnings" localSheetId="2">#REF!</definedName>
    <definedName name="PY3_Retained_Earnings" localSheetId="6">#REF!</definedName>
    <definedName name="PY3_Retained_Earnings">#REF!</definedName>
    <definedName name="PY3_Selling">'[23]Income Statement'!$S$13</definedName>
    <definedName name="PY3_Tangible_Assets" localSheetId="7">#REF!</definedName>
    <definedName name="PY3_Tangible_Assets" localSheetId="2">#REF!</definedName>
    <definedName name="PY3_Tangible_Assets" localSheetId="6">#REF!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7">#REF!</definedName>
    <definedName name="PY4_Intangible_Assets" localSheetId="2">#REF!</definedName>
    <definedName name="PY4_Intangible_Assets" localSheetId="6">#REF!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7">#REF!</definedName>
    <definedName name="PY4_Marketable_Sec" localSheetId="2">#REF!</definedName>
    <definedName name="PY4_Marketable_Sec" localSheetId="6">#REF!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7">#REF!</definedName>
    <definedName name="PY4_Other_Cur_Assets" localSheetId="2">#REF!</definedName>
    <definedName name="PY4_Other_Cur_Assets" localSheetId="6">#REF!</definedName>
    <definedName name="PY4_Other_Cur_Assets">#REF!</definedName>
    <definedName name="PY4_Other_Exp.">'[23]Income Statement'!$U$14</definedName>
    <definedName name="PY4_Other_LT_Assets" localSheetId="7">#REF!</definedName>
    <definedName name="PY4_Other_LT_Assets" localSheetId="2">#REF!</definedName>
    <definedName name="PY4_Other_LT_Assets" localSheetId="6">#REF!</definedName>
    <definedName name="PY4_Other_LT_Assets">#REF!</definedName>
    <definedName name="PY4_Other_LT_Liabilities" localSheetId="7">#REF!</definedName>
    <definedName name="PY4_Other_LT_Liabilities" localSheetId="2">#REF!</definedName>
    <definedName name="PY4_Other_LT_Liabilities" localSheetId="6">#REF!</definedName>
    <definedName name="PY4_Other_LT_Liabilities">#REF!</definedName>
    <definedName name="PY4_Preferred_Stock" localSheetId="7">#REF!</definedName>
    <definedName name="PY4_Preferred_Stock" localSheetId="2">#REF!</definedName>
    <definedName name="PY4_Preferred_Stock" localSheetId="6">#REF!</definedName>
    <definedName name="PY4_Preferred_Stock">#REF!</definedName>
    <definedName name="PY4_QUICK_ASSETS">'[21]Balance Sheet'!$Q$11</definedName>
    <definedName name="PY4_Retained_Earnings" localSheetId="7">#REF!</definedName>
    <definedName name="PY4_Retained_Earnings" localSheetId="2">#REF!</definedName>
    <definedName name="PY4_Retained_Earnings" localSheetId="6">#REF!</definedName>
    <definedName name="PY4_Retained_Earnings">#REF!</definedName>
    <definedName name="PY4_Selling">'[23]Income Statement'!$U$13</definedName>
    <definedName name="PY4_Tangible_Assets" localSheetId="7">#REF!</definedName>
    <definedName name="PY4_Tangible_Assets" localSheetId="2">#REF!</definedName>
    <definedName name="PY4_Tangible_Assets" localSheetId="6">#REF!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7">#REF!</definedName>
    <definedName name="PY5_Accounts_Receivable" localSheetId="2">#REF!</definedName>
    <definedName name="PY5_Accounts_Receivable" localSheetId="6">#REF!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7">#REF!</definedName>
    <definedName name="PY5_Intangible_Assets" localSheetId="2">#REF!</definedName>
    <definedName name="PY5_Intangible_Assets" localSheetId="6">#REF!</definedName>
    <definedName name="PY5_Intangible_Assets">#REF!</definedName>
    <definedName name="PY5_Interest_Expense">'[21]Income Statement'!$W$19</definedName>
    <definedName name="PY5_Inventory" localSheetId="7">#REF!</definedName>
    <definedName name="PY5_Inventory" localSheetId="2">#REF!</definedName>
    <definedName name="PY5_Inventory" localSheetId="6">#REF!</definedName>
    <definedName name="PY5_Inventory">#REF!</definedName>
    <definedName name="PY5_LIABIL_EQUITY">'[23]Balance Sheet'!$R$39</definedName>
    <definedName name="PY5_Long_term_Debt__excl_Dfd_Taxes">'[21]Balance Sheet'!$R$28</definedName>
    <definedName name="PY5_Marketable_Sec" localSheetId="7">#REF!</definedName>
    <definedName name="PY5_Marketable_Sec" localSheetId="2">#REF!</definedName>
    <definedName name="PY5_Marketable_Sec" localSheetId="6">#REF!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7">#REF!</definedName>
    <definedName name="PY5_Other_Curr_Assets" localSheetId="2">#REF!</definedName>
    <definedName name="PY5_Other_Curr_Assets" localSheetId="6">#REF!</definedName>
    <definedName name="PY5_Other_Curr_Assets">#REF!</definedName>
    <definedName name="PY5_Other_Exp.">'[23]Income Statement'!$W$14</definedName>
    <definedName name="PY5_Other_LT_Assets" localSheetId="7">#REF!</definedName>
    <definedName name="PY5_Other_LT_Assets" localSheetId="2">#REF!</definedName>
    <definedName name="PY5_Other_LT_Assets" localSheetId="6">#REF!</definedName>
    <definedName name="PY5_Other_LT_Assets">#REF!</definedName>
    <definedName name="PY5_Other_LT_Liabilities" localSheetId="7">#REF!</definedName>
    <definedName name="PY5_Other_LT_Liabilities" localSheetId="2">#REF!</definedName>
    <definedName name="PY5_Other_LT_Liabilities" localSheetId="6">#REF!</definedName>
    <definedName name="PY5_Other_LT_Liabilities">#REF!</definedName>
    <definedName name="PY5_Preferred_Stock" localSheetId="7">#REF!</definedName>
    <definedName name="PY5_Preferred_Stock" localSheetId="2">#REF!</definedName>
    <definedName name="PY5_Preferred_Stock" localSheetId="6">#REF!</definedName>
    <definedName name="PY5_Preferred_Stock">#REF!</definedName>
    <definedName name="PY5_QUICK_ASSETS">'[21]Balance Sheet'!$R$11</definedName>
    <definedName name="PY5_Retained_Earnings" localSheetId="7">#REF!</definedName>
    <definedName name="PY5_Retained_Earnings" localSheetId="2">#REF!</definedName>
    <definedName name="PY5_Retained_Earnings" localSheetId="6">#REF!</definedName>
    <definedName name="PY5_Retained_Earnings">#REF!</definedName>
    <definedName name="PY5_Selling">'[23]Income Statement'!$W$13</definedName>
    <definedName name="PY5_Tangible_Assets" localSheetId="7">#REF!</definedName>
    <definedName name="PY5_Tangible_Assets" localSheetId="2">#REF!</definedName>
    <definedName name="PY5_Tangible_Assets" localSheetId="6">#REF!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7">#REF!</definedName>
    <definedName name="QGPL_CLTESLB" localSheetId="2">#REF!</definedName>
    <definedName name="QGPL_CLTESLB" localSheetId="6">#REF!</definedName>
    <definedName name="QGPL_CLTESLB">#REF!</definedName>
    <definedName name="quarter" localSheetId="7">#REF!</definedName>
    <definedName name="quarter" localSheetId="2">#REF!</definedName>
    <definedName name="quarter" localSheetId="6">#REF!</definedName>
    <definedName name="quarter">#REF!</definedName>
    <definedName name="R_Factor" localSheetId="7">#REF!</definedName>
    <definedName name="R_Factor" localSheetId="2">#REF!</definedName>
    <definedName name="R_Factor" localSheetId="6">#REF!</definedName>
    <definedName name="R_Factor">#REF!</definedName>
    <definedName name="R_Factor_AR_Balance" localSheetId="7">#REF!</definedName>
    <definedName name="R_Factor_AR_Balance" localSheetId="2">#REF!</definedName>
    <definedName name="R_Factor_AR_Balance" localSheetId="6">#REF!</definedName>
    <definedName name="R_Factor_AR_Balance">#REF!</definedName>
    <definedName name="R_Factor_SRD" localSheetId="7">#REF!</definedName>
    <definedName name="R_Factor_SRD" localSheetId="2">#REF!</definedName>
    <definedName name="R_Factor_SRD" localSheetId="6">#REF!</definedName>
    <definedName name="R_Factor_SRD">#REF!</definedName>
    <definedName name="rdos" localSheetId="7">[36]BG!#REF!</definedName>
    <definedName name="rdos" localSheetId="2">[36]BG!#REF!</definedName>
    <definedName name="rdos" localSheetId="6">[36]BG!#REF!</definedName>
    <definedName name="rdos">[36]BG!#REF!</definedName>
    <definedName name="Residual_difference" localSheetId="7">'[9]Cálculo del Exceso'!#REF!</definedName>
    <definedName name="Residual_difference" localSheetId="2">'[9]Cálculo del Exceso'!#REF!</definedName>
    <definedName name="Residual_difference" localSheetId="6">'[9]Cálculo del Exceso'!#REF!</definedName>
    <definedName name="Residual_difference">'[9]Cálculo del Exceso'!#REF!</definedName>
    <definedName name="resumen" localSheetId="7" hidden="1">'[37]Sumaria de Confirmaciones'!#REF!</definedName>
    <definedName name="resumen" localSheetId="2" hidden="1">'[37]Sumaria de Confirmaciones'!#REF!</definedName>
    <definedName name="resumen" localSheetId="6" hidden="1">'[37]Sumaria de Confirmaciones'!#REF!</definedName>
    <definedName name="resumen" hidden="1">'[37]Sumaria de Confirmaciones'!#REF!</definedName>
    <definedName name="Ret_Allowance" localSheetId="7">#REF!</definedName>
    <definedName name="Ret_Allowance" localSheetId="2">#REF!</definedName>
    <definedName name="Ret_Allowance" localSheetId="6">#REF!</definedName>
    <definedName name="Ret_Allowance">#REF!</definedName>
    <definedName name="REUMEN" localSheetId="7">'[38]Cos-nue'!#REF!</definedName>
    <definedName name="REUMEN" localSheetId="2">'[38]Cos-nue'!#REF!</definedName>
    <definedName name="REUMEN" localSheetId="6">'[38]Cos-nue'!#REF!</definedName>
    <definedName name="REUMEN">'[38]Cos-nue'!#REF!</definedName>
    <definedName name="roie" localSheetId="7">#REF!</definedName>
    <definedName name="roie" localSheetId="2">#REF!</definedName>
    <definedName name="roie" localSheetId="6">#REF!</definedName>
    <definedName name="roie">#REF!</definedName>
    <definedName name="rr" localSheetId="7">[22]Estado_Resultados!#REF!</definedName>
    <definedName name="rr" localSheetId="2">[22]Estado_Resultados!#REF!</definedName>
    <definedName name="rr" localSheetId="6">[22]Estado_Resultados!#REF!</definedName>
    <definedName name="rr">[22]Estado_Resultados!#REF!</definedName>
    <definedName name="rt" localSheetId="7">#REF!</definedName>
    <definedName name="rt" localSheetId="2">#REF!</definedName>
    <definedName name="rt" localSheetId="6">#REF!</definedName>
    <definedName name="rt">#REF!</definedName>
    <definedName name="rte" localSheetId="7">#REF!</definedName>
    <definedName name="rte" localSheetId="2">#REF!</definedName>
    <definedName name="rte" localSheetId="6">#REF!</definedName>
    <definedName name="rte">#REF!</definedName>
    <definedName name="s">'[4]Income SAP N S H'!$B$180:$F$279</definedName>
    <definedName name="S_AcctDes" localSheetId="7">#REF!</definedName>
    <definedName name="S_AcctDes" localSheetId="2">#REF!</definedName>
    <definedName name="S_AcctDes" localSheetId="6">#REF!</definedName>
    <definedName name="S_AcctDes">#REF!</definedName>
    <definedName name="S_Adjust" localSheetId="7">#REF!</definedName>
    <definedName name="S_Adjust" localSheetId="2">#REF!</definedName>
    <definedName name="S_Adjust" localSheetId="6">#REF!</definedName>
    <definedName name="S_Adjust">#REF!</definedName>
    <definedName name="S_Adjust_Data">'[32]TB - BG'!$I$1:$I$32</definedName>
    <definedName name="S_Adjust_GT" localSheetId="7">'[32]TB - EERR'!#REF!</definedName>
    <definedName name="S_Adjust_GT" localSheetId="2">'[32]TB - EERR'!#REF!</definedName>
    <definedName name="S_Adjust_GT" localSheetId="6">'[32]TB - EERR'!#REF!</definedName>
    <definedName name="S_Adjust_GT">'[32]TB - EERR'!#REF!</definedName>
    <definedName name="S_AJE_Tot" localSheetId="7">#REF!</definedName>
    <definedName name="S_AJE_Tot" localSheetId="2">#REF!</definedName>
    <definedName name="S_AJE_Tot" localSheetId="6">#REF!</definedName>
    <definedName name="S_AJE_Tot">#REF!</definedName>
    <definedName name="S_AJE_Tot_Data">'[32]TB - BG'!$H$1:$H$32</definedName>
    <definedName name="S_AJE_Tot_GT" localSheetId="7">'[32]TB - EERR'!#REF!</definedName>
    <definedName name="S_AJE_Tot_GT" localSheetId="2">'[32]TB - EERR'!#REF!</definedName>
    <definedName name="S_AJE_Tot_GT" localSheetId="6">'[32]TB - EERR'!#REF!</definedName>
    <definedName name="S_AJE_Tot_GT">'[32]TB - EERR'!#REF!</definedName>
    <definedName name="S_CompNum" localSheetId="7">#REF!</definedName>
    <definedName name="S_CompNum" localSheetId="2">#REF!</definedName>
    <definedName name="S_CompNum" localSheetId="6">#REF!</definedName>
    <definedName name="S_CompNum">#REF!</definedName>
    <definedName name="S_CY_Beg" localSheetId="7">#REF!</definedName>
    <definedName name="S_CY_Beg" localSheetId="2">#REF!</definedName>
    <definedName name="S_CY_Beg" localSheetId="6">#REF!</definedName>
    <definedName name="S_CY_Beg">#REF!</definedName>
    <definedName name="S_CY_Beg_Data">'[32]TB - BG'!$F$1:$F$32</definedName>
    <definedName name="S_CY_Beg_GT" localSheetId="7">'[32]TB - EERR'!#REF!</definedName>
    <definedName name="S_CY_Beg_GT" localSheetId="2">'[32]TB - EERR'!#REF!</definedName>
    <definedName name="S_CY_Beg_GT" localSheetId="6">'[32]TB - EERR'!#REF!</definedName>
    <definedName name="S_CY_Beg_GT">'[32]TB - EERR'!#REF!</definedName>
    <definedName name="S_CY_End" localSheetId="7">#REF!</definedName>
    <definedName name="S_CY_End" localSheetId="2">#REF!</definedName>
    <definedName name="S_CY_End" localSheetId="6">#REF!</definedName>
    <definedName name="S_CY_End">#REF!</definedName>
    <definedName name="S_CY_End_Data">'[32]TB - BG'!$K$1:$K$32</definedName>
    <definedName name="S_CY_End_GT" localSheetId="7">'[32]TB - EERR'!#REF!</definedName>
    <definedName name="S_CY_End_GT" localSheetId="2">'[32]TB - EERR'!#REF!</definedName>
    <definedName name="S_CY_End_GT" localSheetId="6">'[32]TB - EERR'!#REF!</definedName>
    <definedName name="S_CY_End_GT">'[32]TB - EERR'!#REF!</definedName>
    <definedName name="S_Diff_Amt" localSheetId="7">#REF!</definedName>
    <definedName name="S_Diff_Amt" localSheetId="2">#REF!</definedName>
    <definedName name="S_Diff_Amt" localSheetId="6">#REF!</definedName>
    <definedName name="S_Diff_Amt">#REF!</definedName>
    <definedName name="S_Diff_Pct" localSheetId="7">#REF!</definedName>
    <definedName name="S_Diff_Pct" localSheetId="2">#REF!</definedName>
    <definedName name="S_Diff_Pct" localSheetId="6">#REF!</definedName>
    <definedName name="S_Diff_Pct">#REF!</definedName>
    <definedName name="S_GrpNum" localSheetId="7">#REF!</definedName>
    <definedName name="S_GrpNum" localSheetId="2">#REF!</definedName>
    <definedName name="S_GrpNum" localSheetId="6">#REF!</definedName>
    <definedName name="S_GrpNum">#REF!</definedName>
    <definedName name="S_Headings" localSheetId="7">#REF!</definedName>
    <definedName name="S_Headings" localSheetId="2">#REF!</definedName>
    <definedName name="S_Headings" localSheetId="6">#REF!</definedName>
    <definedName name="S_Headings">#REF!</definedName>
    <definedName name="S_KeyValue" localSheetId="7">#REF!</definedName>
    <definedName name="S_KeyValue" localSheetId="2">#REF!</definedName>
    <definedName name="S_KeyValue" localSheetId="6">#REF!</definedName>
    <definedName name="S_KeyValue">#REF!</definedName>
    <definedName name="S_PY_End" localSheetId="7">#REF!</definedName>
    <definedName name="S_PY_End" localSheetId="2">#REF!</definedName>
    <definedName name="S_PY_End" localSheetId="6">#REF!</definedName>
    <definedName name="S_PY_End">#REF!</definedName>
    <definedName name="S_PY_End_Data">'[32]TB - BG'!$M$1:$M$32</definedName>
    <definedName name="S_PY_End_GT" localSheetId="7">'[32]TB - EERR'!#REF!</definedName>
    <definedName name="S_PY_End_GT" localSheetId="2">'[32]TB - EERR'!#REF!</definedName>
    <definedName name="S_PY_End_GT" localSheetId="6">'[32]TB - EERR'!#REF!</definedName>
    <definedName name="S_PY_End_GT">'[32]TB - EERR'!#REF!</definedName>
    <definedName name="S_RJE_Tot" localSheetId="7">#REF!</definedName>
    <definedName name="S_RJE_Tot" localSheetId="2">#REF!</definedName>
    <definedName name="S_RJE_Tot" localSheetId="6">#REF!</definedName>
    <definedName name="S_RJE_Tot">#REF!</definedName>
    <definedName name="S_RJE_Tot_Data">'[32]TB - BG'!$J$1:$J$32</definedName>
    <definedName name="S_RJE_Tot_GT" localSheetId="7">'[32]TB - EERR'!#REF!</definedName>
    <definedName name="S_RJE_Tot_GT" localSheetId="2">'[32]TB - EERR'!#REF!</definedName>
    <definedName name="S_RJE_Tot_GT" localSheetId="6">'[32]TB - EERR'!#REF!</definedName>
    <definedName name="S_RJE_Tot_GT">'[32]TB - EERR'!#REF!</definedName>
    <definedName name="S_RowNum" localSheetId="7">#REF!</definedName>
    <definedName name="S_RowNum" localSheetId="2">#REF!</definedName>
    <definedName name="S_RowNum" localSheetId="6">#REF!</definedName>
    <definedName name="S_RowNum">#REF!</definedName>
    <definedName name="sad" localSheetId="7">'[9]Cálculo del Exceso'!#REF!</definedName>
    <definedName name="sad" localSheetId="2">'[9]Cálculo del Exceso'!#REF!</definedName>
    <definedName name="sad" localSheetId="6">'[9]Cálculo del Exceso'!#REF!</definedName>
    <definedName name="sad">'[9]Cálculo del Exceso'!#REF!</definedName>
    <definedName name="Sales" localSheetId="7">#REF!</definedName>
    <definedName name="Sales" localSheetId="2">#REF!</definedName>
    <definedName name="Sales" localSheetId="6">#REF!</definedName>
    <definedName name="Sales">#REF!</definedName>
    <definedName name="salesld" localSheetId="7">#REF!</definedName>
    <definedName name="salesld" localSheetId="2">#REF!</definedName>
    <definedName name="salesld" localSheetId="6">#REF!</definedName>
    <definedName name="salesld">#REF!</definedName>
    <definedName name="SalesPCS" localSheetId="7">#REF!</definedName>
    <definedName name="SalesPCS" localSheetId="2">#REF!</definedName>
    <definedName name="SalesPCS" localSheetId="6">#REF!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7" hidden="1">#REF!</definedName>
    <definedName name="sdfnlsd" localSheetId="2" hidden="1">#REF!</definedName>
    <definedName name="sdfnlsd" localSheetId="6" hidden="1">#REF!</definedName>
    <definedName name="sdfnlsd" hidden="1">#REF!</definedName>
    <definedName name="sectores" localSheetId="7">#REF!</definedName>
    <definedName name="sectores" localSheetId="2">#REF!</definedName>
    <definedName name="sectores" localSheetId="6">#REF!</definedName>
    <definedName name="sectores">#REF!</definedName>
    <definedName name="sedal" localSheetId="7">#REF!</definedName>
    <definedName name="sedal" localSheetId="2">#REF!</definedName>
    <definedName name="sedal" localSheetId="6">#REF!</definedName>
    <definedName name="sedal">#REF!</definedName>
    <definedName name="Selection_Remainder" localSheetId="7">#REF!</definedName>
    <definedName name="Selection_Remainder" localSheetId="2">#REF!</definedName>
    <definedName name="Selection_Remainder" localSheetId="6">#REF!</definedName>
    <definedName name="Selection_Remainder">#REF!</definedName>
    <definedName name="sku" localSheetId="7">#REF!</definedName>
    <definedName name="sku" localSheetId="2">#REF!</definedName>
    <definedName name="sku" localSheetId="6">#REF!</definedName>
    <definedName name="sku">#REF!</definedName>
    <definedName name="skus" localSheetId="7">#REF!</definedName>
    <definedName name="skus" localSheetId="2">#REF!</definedName>
    <definedName name="skus" localSheetId="6">#REF!</definedName>
    <definedName name="skus">#REF!</definedName>
    <definedName name="ss">'[4]Income SAP PCS'!$B$519:$D$616</definedName>
    <definedName name="Starting_Point" localSheetId="7">#REF!</definedName>
    <definedName name="Starting_Point" localSheetId="2">#REF!</definedName>
    <definedName name="Starting_Point" localSheetId="6">#REF!</definedName>
    <definedName name="Starting_Point">#REF!</definedName>
    <definedName name="STKDIARIO" localSheetId="7">#REF!</definedName>
    <definedName name="STKDIARIO" localSheetId="2">#REF!</definedName>
    <definedName name="STKDIARIO" localSheetId="6">#REF!</definedName>
    <definedName name="STKDIARIO">#REF!</definedName>
    <definedName name="STKDIARIOPX01" localSheetId="7">#REF!</definedName>
    <definedName name="STKDIARIOPX01" localSheetId="2">#REF!</definedName>
    <definedName name="STKDIARIOPX01" localSheetId="6">#REF!</definedName>
    <definedName name="STKDIARIOPX01">#REF!</definedName>
    <definedName name="STKDIARIOPX04" localSheetId="7">#REF!</definedName>
    <definedName name="STKDIARIOPX04" localSheetId="2">#REF!</definedName>
    <definedName name="STKDIARIOPX04" localSheetId="6">#REF!</definedName>
    <definedName name="STKDIARIOPX04">#REF!</definedName>
    <definedName name="Suma_de_ABR_U_3" localSheetId="7">#REF!</definedName>
    <definedName name="Suma_de_ABR_U_3" localSheetId="2">#REF!</definedName>
    <definedName name="Suma_de_ABR_U_3" localSheetId="6">#REF!</definedName>
    <definedName name="Suma_de_ABR_U_3">#REF!</definedName>
    <definedName name="SUMMARY" localSheetId="7">#REF!</definedName>
    <definedName name="SUMMARY" localSheetId="2">#REF!</definedName>
    <definedName name="SUMMARY" localSheetId="6">#REF!</definedName>
    <definedName name="SUMMARY">#REF!</definedName>
    <definedName name="super" localSheetId="7">#REF!</definedName>
    <definedName name="super" localSheetId="2">#REF!</definedName>
    <definedName name="super" localSheetId="6">#REF!</definedName>
    <definedName name="super">#REF!</definedName>
    <definedName name="t">'[4]Income SAP N S H'!$B$1183:$F$1277</definedName>
    <definedName name="tablasun" localSheetId="7">#REF!</definedName>
    <definedName name="tablasun" localSheetId="2">#REF!</definedName>
    <definedName name="tablasun" localSheetId="6">#REF!</definedName>
    <definedName name="tablasun">#REF!</definedName>
    <definedName name="TbPy530057" localSheetId="7">'[39]Rem.Pers.Superior'!#REF!</definedName>
    <definedName name="TbPy530057" localSheetId="2">'[39]Rem.Pers.Superior'!#REF!</definedName>
    <definedName name="TbPy530057" localSheetId="6">'[39]Rem.Pers.Superior'!#REF!</definedName>
    <definedName name="TbPy530057">'[39]Rem.Pers.Superior'!#REF!</definedName>
    <definedName name="TbPy530159" localSheetId="7">#REF!</definedName>
    <definedName name="TbPy530159" localSheetId="2">#REF!</definedName>
    <definedName name="TbPy530159" localSheetId="6">#REF!</definedName>
    <definedName name="TbPy530159">#REF!</definedName>
    <definedName name="Tech" localSheetId="7">#REF!</definedName>
    <definedName name="Tech" localSheetId="2">#REF!</definedName>
    <definedName name="Tech" localSheetId="6">#REF!</definedName>
    <definedName name="Tech">#REF!</definedName>
    <definedName name="techld" localSheetId="7">#REF!</definedName>
    <definedName name="techld" localSheetId="2">#REF!</definedName>
    <definedName name="techld" localSheetId="6">#REF!</definedName>
    <definedName name="techld">#REF!</definedName>
    <definedName name="TechPCS" localSheetId="7">#REF!</definedName>
    <definedName name="TechPCS" localSheetId="2">#REF!</definedName>
    <definedName name="TechPCS" localSheetId="6">#REF!</definedName>
    <definedName name="TechPCS">#REF!</definedName>
    <definedName name="tep">'[4]Income SAP PCS'!$B$1397:$E$1475</definedName>
    <definedName name="Test_de_Gastos_Mayores" localSheetId="7">#REF!</definedName>
    <definedName name="Test_de_Gastos_Mayores" localSheetId="2">#REF!</definedName>
    <definedName name="Test_de_Gastos_Mayores" localSheetId="6">#REF!</definedName>
    <definedName name="Test_de_Gastos_Mayores">#REF!</definedName>
    <definedName name="TEST0" localSheetId="7">#REF!</definedName>
    <definedName name="TEST0" localSheetId="2">#REF!</definedName>
    <definedName name="TEST0" localSheetId="6">#REF!</definedName>
    <definedName name="TEST0">#REF!</definedName>
    <definedName name="TEST1" localSheetId="7">#REF!</definedName>
    <definedName name="TEST1" localSheetId="2">#REF!</definedName>
    <definedName name="TEST1" localSheetId="6">#REF!</definedName>
    <definedName name="TEST1">#REF!</definedName>
    <definedName name="TEST10" localSheetId="7">#REF!</definedName>
    <definedName name="TEST10" localSheetId="2">#REF!</definedName>
    <definedName name="TEST10" localSheetId="6">#REF!</definedName>
    <definedName name="TEST10">#REF!</definedName>
    <definedName name="TEST11" localSheetId="7">#REF!</definedName>
    <definedName name="TEST11" localSheetId="2">#REF!</definedName>
    <definedName name="TEST11" localSheetId="6">#REF!</definedName>
    <definedName name="TEST11">#REF!</definedName>
    <definedName name="TEST12" localSheetId="7">#REF!</definedName>
    <definedName name="TEST12" localSheetId="2">#REF!</definedName>
    <definedName name="TEST12" localSheetId="6">#REF!</definedName>
    <definedName name="TEST12">#REF!</definedName>
    <definedName name="TEST13" localSheetId="7">#REF!</definedName>
    <definedName name="TEST13" localSheetId="2">#REF!</definedName>
    <definedName name="TEST13" localSheetId="6">#REF!</definedName>
    <definedName name="TEST13">#REF!</definedName>
    <definedName name="TEST14" localSheetId="7">#REF!</definedName>
    <definedName name="TEST14" localSheetId="2">#REF!</definedName>
    <definedName name="TEST14" localSheetId="6">#REF!</definedName>
    <definedName name="TEST14">#REF!</definedName>
    <definedName name="TEST15" localSheetId="7">#REF!</definedName>
    <definedName name="TEST15" localSheetId="2">#REF!</definedName>
    <definedName name="TEST15" localSheetId="6">#REF!</definedName>
    <definedName name="TEST15">#REF!</definedName>
    <definedName name="TEST16" localSheetId="7">#REF!</definedName>
    <definedName name="TEST16" localSheetId="2">#REF!</definedName>
    <definedName name="TEST16" localSheetId="6">#REF!</definedName>
    <definedName name="TEST16">#REF!</definedName>
    <definedName name="TEST17" localSheetId="7">#REF!</definedName>
    <definedName name="TEST17" localSheetId="2">#REF!</definedName>
    <definedName name="TEST17" localSheetId="6">#REF!</definedName>
    <definedName name="TEST17">#REF!</definedName>
    <definedName name="TEST18" localSheetId="7">#REF!</definedName>
    <definedName name="TEST18" localSheetId="2">#REF!</definedName>
    <definedName name="TEST18" localSheetId="6">#REF!</definedName>
    <definedName name="TEST18">#REF!</definedName>
    <definedName name="TEST19" localSheetId="7">#REF!</definedName>
    <definedName name="TEST19" localSheetId="2">#REF!</definedName>
    <definedName name="TEST19" localSheetId="6">#REF!</definedName>
    <definedName name="TEST19">#REF!</definedName>
    <definedName name="TEST2" localSheetId="7">'[40]21250000'!#REF!</definedName>
    <definedName name="TEST2" localSheetId="2">'[40]21250000'!#REF!</definedName>
    <definedName name="TEST2" localSheetId="6">'[40]21250000'!#REF!</definedName>
    <definedName name="TEST2">'[40]21250000'!#REF!</definedName>
    <definedName name="TEST20" localSheetId="7">#REF!</definedName>
    <definedName name="TEST20" localSheetId="2">#REF!</definedName>
    <definedName name="TEST20" localSheetId="6">#REF!</definedName>
    <definedName name="TEST20">#REF!</definedName>
    <definedName name="TEST21" localSheetId="7">#REF!</definedName>
    <definedName name="TEST21" localSheetId="2">#REF!</definedName>
    <definedName name="TEST21" localSheetId="6">#REF!</definedName>
    <definedName name="TEST21">#REF!</definedName>
    <definedName name="TEST22" localSheetId="7">#REF!</definedName>
    <definedName name="TEST22" localSheetId="2">#REF!</definedName>
    <definedName name="TEST22" localSheetId="6">#REF!</definedName>
    <definedName name="TEST22">#REF!</definedName>
    <definedName name="TEST23" localSheetId="7">#REF!</definedName>
    <definedName name="TEST23" localSheetId="2">#REF!</definedName>
    <definedName name="TEST23" localSheetId="6">#REF!</definedName>
    <definedName name="TEST23">#REF!</definedName>
    <definedName name="TEST24" localSheetId="7">#REF!</definedName>
    <definedName name="TEST24" localSheetId="2">#REF!</definedName>
    <definedName name="TEST24" localSheetId="6">#REF!</definedName>
    <definedName name="TEST24">#REF!</definedName>
    <definedName name="TEST25" localSheetId="7">#REF!</definedName>
    <definedName name="TEST25" localSheetId="2">#REF!</definedName>
    <definedName name="TEST25" localSheetId="6">#REF!</definedName>
    <definedName name="TEST25">#REF!</definedName>
    <definedName name="TEST26" localSheetId="7">#REF!</definedName>
    <definedName name="TEST26" localSheetId="2">#REF!</definedName>
    <definedName name="TEST26" localSheetId="6">#REF!</definedName>
    <definedName name="TEST26">#REF!</definedName>
    <definedName name="TEST27" localSheetId="7">#REF!</definedName>
    <definedName name="TEST27" localSheetId="2">#REF!</definedName>
    <definedName name="TEST27" localSheetId="6">#REF!</definedName>
    <definedName name="TEST27">#REF!</definedName>
    <definedName name="TEST28" localSheetId="7">#REF!</definedName>
    <definedName name="TEST28" localSheetId="2">#REF!</definedName>
    <definedName name="TEST28" localSheetId="6">#REF!</definedName>
    <definedName name="TEST28">#REF!</definedName>
    <definedName name="TEST29" localSheetId="7">#REF!</definedName>
    <definedName name="TEST29" localSheetId="2">#REF!</definedName>
    <definedName name="TEST29" localSheetId="6">#REF!</definedName>
    <definedName name="TEST29">#REF!</definedName>
    <definedName name="TEST3" localSheetId="7">'[1]21660100'!#REF!</definedName>
    <definedName name="TEST3" localSheetId="2">'[1]21660100'!#REF!</definedName>
    <definedName name="TEST3" localSheetId="6">'[1]21660100'!#REF!</definedName>
    <definedName name="TEST3">'[1]21660100'!#REF!</definedName>
    <definedName name="TEST30" localSheetId="7">#REF!</definedName>
    <definedName name="TEST30" localSheetId="2">#REF!</definedName>
    <definedName name="TEST30" localSheetId="6">#REF!</definedName>
    <definedName name="TEST30">#REF!</definedName>
    <definedName name="TEST31" localSheetId="7">#REF!</definedName>
    <definedName name="TEST31" localSheetId="2">#REF!</definedName>
    <definedName name="TEST31" localSheetId="6">#REF!</definedName>
    <definedName name="TEST31">#REF!</definedName>
    <definedName name="TEST32" localSheetId="7">#REF!</definedName>
    <definedName name="TEST32" localSheetId="2">#REF!</definedName>
    <definedName name="TEST32" localSheetId="6">#REF!</definedName>
    <definedName name="TEST32">#REF!</definedName>
    <definedName name="TEST33" localSheetId="7">#REF!</definedName>
    <definedName name="TEST33" localSheetId="2">#REF!</definedName>
    <definedName name="TEST33" localSheetId="6">#REF!</definedName>
    <definedName name="TEST33">#REF!</definedName>
    <definedName name="TEST34" localSheetId="7">#REF!</definedName>
    <definedName name="TEST34" localSheetId="2">#REF!</definedName>
    <definedName name="TEST34" localSheetId="6">#REF!</definedName>
    <definedName name="TEST34">#REF!</definedName>
    <definedName name="TEST35" localSheetId="7">#REF!</definedName>
    <definedName name="TEST35" localSheetId="2">#REF!</definedName>
    <definedName name="TEST35" localSheetId="6">#REF!</definedName>
    <definedName name="TEST35">#REF!</definedName>
    <definedName name="TEST36" localSheetId="7">#REF!</definedName>
    <definedName name="TEST36" localSheetId="2">#REF!</definedName>
    <definedName name="TEST36" localSheetId="6">#REF!</definedName>
    <definedName name="TEST36">#REF!</definedName>
    <definedName name="TEST4" localSheetId="7">'[1]21660100'!#REF!</definedName>
    <definedName name="TEST4" localSheetId="2">'[1]21660100'!#REF!</definedName>
    <definedName name="TEST4" localSheetId="6">'[1]21660100'!#REF!</definedName>
    <definedName name="TEST4">'[1]21660100'!#REF!</definedName>
    <definedName name="TEST5" localSheetId="7">'[1]21660100'!#REF!</definedName>
    <definedName name="TEST5" localSheetId="2">'[1]21660100'!#REF!</definedName>
    <definedName name="TEST5" localSheetId="6">'[1]21660100'!#REF!</definedName>
    <definedName name="TEST5">'[1]21660100'!#REF!</definedName>
    <definedName name="TEST6" localSheetId="7">#REF!</definedName>
    <definedName name="TEST6" localSheetId="2">#REF!</definedName>
    <definedName name="TEST6" localSheetId="6">#REF!</definedName>
    <definedName name="TEST6">#REF!</definedName>
    <definedName name="TEST7" localSheetId="7">#REF!</definedName>
    <definedName name="TEST7" localSheetId="2">#REF!</definedName>
    <definedName name="TEST7" localSheetId="6">#REF!</definedName>
    <definedName name="TEST7">#REF!</definedName>
    <definedName name="TEST8" localSheetId="7">#REF!</definedName>
    <definedName name="TEST8" localSheetId="2">#REF!</definedName>
    <definedName name="TEST8" localSheetId="6">#REF!</definedName>
    <definedName name="TEST8">#REF!</definedName>
    <definedName name="TEST9" localSheetId="7">#REF!</definedName>
    <definedName name="TEST9" localSheetId="2">#REF!</definedName>
    <definedName name="TEST9" localSheetId="6">#REF!</definedName>
    <definedName name="TEST9">#REF!</definedName>
    <definedName name="TESTHKEY" localSheetId="7">'[41]3210001'!#REF!</definedName>
    <definedName name="TESTHKEY" localSheetId="2">'[41]3210001'!#REF!</definedName>
    <definedName name="TESTHKEY" localSheetId="6">'[41]3210001'!#REF!</definedName>
    <definedName name="TESTHKEY">'[41]3210001'!#REF!</definedName>
    <definedName name="TESTKEYS" localSheetId="7">#REF!</definedName>
    <definedName name="TESTKEYS" localSheetId="2">#REF!</definedName>
    <definedName name="TESTKEYS" localSheetId="6">#REF!</definedName>
    <definedName name="TESTKEYS">#REF!</definedName>
    <definedName name="TESTVKEY" localSheetId="7">'[41]3210001'!#REF!</definedName>
    <definedName name="TESTVKEY" localSheetId="2">'[41]3210001'!#REF!</definedName>
    <definedName name="TESTVKEY" localSheetId="6">'[41]3210001'!#REF!</definedName>
    <definedName name="TESTVKEY">'[41]3210001'!#REF!</definedName>
    <definedName name="TextRefCopy1" localSheetId="7">#REF!</definedName>
    <definedName name="TextRefCopy1" localSheetId="2">#REF!</definedName>
    <definedName name="TextRefCopy1" localSheetId="6">#REF!</definedName>
    <definedName name="TextRefCopy1">#REF!</definedName>
    <definedName name="TextRefCopy10" localSheetId="7">#REF!</definedName>
    <definedName name="TextRefCopy10" localSheetId="2">#REF!</definedName>
    <definedName name="TextRefCopy10" localSheetId="6">#REF!</definedName>
    <definedName name="TextRefCopy10">#REF!</definedName>
    <definedName name="TextRefCopy100" localSheetId="7">#REF!</definedName>
    <definedName name="TextRefCopy100" localSheetId="2">#REF!</definedName>
    <definedName name="TextRefCopy100" localSheetId="6">#REF!</definedName>
    <definedName name="TextRefCopy100">#REF!</definedName>
    <definedName name="TextRefCopy102" localSheetId="7">#REF!</definedName>
    <definedName name="TextRefCopy102" localSheetId="2">#REF!</definedName>
    <definedName name="TextRefCopy102" localSheetId="6">#REF!</definedName>
    <definedName name="TextRefCopy102">#REF!</definedName>
    <definedName name="TextRefCopy103" localSheetId="7">#REF!</definedName>
    <definedName name="TextRefCopy103" localSheetId="2">#REF!</definedName>
    <definedName name="TextRefCopy103" localSheetId="6">#REF!</definedName>
    <definedName name="TextRefCopy103">#REF!</definedName>
    <definedName name="TextRefCopy104" localSheetId="7">#REF!</definedName>
    <definedName name="TextRefCopy104" localSheetId="2">#REF!</definedName>
    <definedName name="TextRefCopy104" localSheetId="6">#REF!</definedName>
    <definedName name="TextRefCopy104">#REF!</definedName>
    <definedName name="TextRefCopy105" localSheetId="7">#REF!</definedName>
    <definedName name="TextRefCopy105" localSheetId="2">#REF!</definedName>
    <definedName name="TextRefCopy105" localSheetId="6">#REF!</definedName>
    <definedName name="TextRefCopy105">#REF!</definedName>
    <definedName name="TextRefCopy106">[42]Sumaria!$M$27</definedName>
    <definedName name="TextRefCopy107" localSheetId="7">#REF!</definedName>
    <definedName name="TextRefCopy107" localSheetId="2">#REF!</definedName>
    <definedName name="TextRefCopy107" localSheetId="6">#REF!</definedName>
    <definedName name="TextRefCopy107">#REF!</definedName>
    <definedName name="TextRefCopy108" localSheetId="7">#REF!</definedName>
    <definedName name="TextRefCopy108" localSheetId="2">#REF!</definedName>
    <definedName name="TextRefCopy108" localSheetId="6">#REF!</definedName>
    <definedName name="TextRefCopy108">#REF!</definedName>
    <definedName name="TextRefCopy109" localSheetId="7">#REF!</definedName>
    <definedName name="TextRefCopy109" localSheetId="2">#REF!</definedName>
    <definedName name="TextRefCopy109" localSheetId="6">#REF!</definedName>
    <definedName name="TextRefCopy109">#REF!</definedName>
    <definedName name="TextRefCopy11">'[43]Analítico de ventas'!$D$47</definedName>
    <definedName name="TextRefCopy111" localSheetId="7">#REF!</definedName>
    <definedName name="TextRefCopy111" localSheetId="2">#REF!</definedName>
    <definedName name="TextRefCopy111" localSheetId="6">#REF!</definedName>
    <definedName name="TextRefCopy111">#REF!</definedName>
    <definedName name="TextRefCopy112" localSheetId="7">#REF!</definedName>
    <definedName name="TextRefCopy112" localSheetId="2">#REF!</definedName>
    <definedName name="TextRefCopy112" localSheetId="6">#REF!</definedName>
    <definedName name="TextRefCopy112">#REF!</definedName>
    <definedName name="TextRefCopy113" localSheetId="7">#REF!</definedName>
    <definedName name="TextRefCopy113" localSheetId="2">#REF!</definedName>
    <definedName name="TextRefCopy113" localSheetId="6">#REF!</definedName>
    <definedName name="TextRefCopy113">#REF!</definedName>
    <definedName name="TextRefCopy114" localSheetId="7">#REF!</definedName>
    <definedName name="TextRefCopy114" localSheetId="2">#REF!</definedName>
    <definedName name="TextRefCopy114" localSheetId="6">#REF!</definedName>
    <definedName name="TextRefCopy114">#REF!</definedName>
    <definedName name="TextRefCopy116" localSheetId="7">#REF!</definedName>
    <definedName name="TextRefCopy116" localSheetId="2">#REF!</definedName>
    <definedName name="TextRefCopy116" localSheetId="6">#REF!</definedName>
    <definedName name="TextRefCopy116">#REF!</definedName>
    <definedName name="TextRefCopy118" localSheetId="7">#REF!</definedName>
    <definedName name="TextRefCopy118" localSheetId="2">#REF!</definedName>
    <definedName name="TextRefCopy118" localSheetId="6">#REF!</definedName>
    <definedName name="TextRefCopy118">#REF!</definedName>
    <definedName name="TextRefCopy119" localSheetId="7">#REF!</definedName>
    <definedName name="TextRefCopy119" localSheetId="2">#REF!</definedName>
    <definedName name="TextRefCopy119" localSheetId="6">#REF!</definedName>
    <definedName name="TextRefCopy119">#REF!</definedName>
    <definedName name="TextRefCopy12" localSheetId="7">'[44]BG '!#REF!</definedName>
    <definedName name="TextRefCopy12" localSheetId="2">'[44]BG '!#REF!</definedName>
    <definedName name="TextRefCopy12" localSheetId="6">'[44]BG '!#REF!</definedName>
    <definedName name="TextRefCopy12">'[44]BG '!#REF!</definedName>
    <definedName name="TextRefCopy120" localSheetId="7">#REF!</definedName>
    <definedName name="TextRefCopy120" localSheetId="2">#REF!</definedName>
    <definedName name="TextRefCopy120" localSheetId="6">#REF!</definedName>
    <definedName name="TextRefCopy120">#REF!</definedName>
    <definedName name="TextRefCopy121" localSheetId="7">#REF!</definedName>
    <definedName name="TextRefCopy121" localSheetId="2">#REF!</definedName>
    <definedName name="TextRefCopy121" localSheetId="6">#REF!</definedName>
    <definedName name="TextRefCopy121">#REF!</definedName>
    <definedName name="TextRefCopy122" localSheetId="7">#REF!</definedName>
    <definedName name="TextRefCopy122" localSheetId="2">#REF!</definedName>
    <definedName name="TextRefCopy122" localSheetId="6">#REF!</definedName>
    <definedName name="TextRefCopy122">#REF!</definedName>
    <definedName name="TextRefCopy123" localSheetId="7">#REF!</definedName>
    <definedName name="TextRefCopy123" localSheetId="2">#REF!</definedName>
    <definedName name="TextRefCopy123" localSheetId="6">#REF!</definedName>
    <definedName name="TextRefCopy123">#REF!</definedName>
    <definedName name="TextRefCopy127" localSheetId="7">#REF!</definedName>
    <definedName name="TextRefCopy127" localSheetId="2">#REF!</definedName>
    <definedName name="TextRefCopy127" localSheetId="6">#REF!</definedName>
    <definedName name="TextRefCopy127">#REF!</definedName>
    <definedName name="TextRefCopy128">'[45]Análisis Gs. al 30.06.08'!$E$27</definedName>
    <definedName name="TextRefCopy129">'[45]Análisis Gs. al 30.06.08'!$E$26</definedName>
    <definedName name="TextRefCopy13" localSheetId="7">'[44]BG '!#REF!</definedName>
    <definedName name="TextRefCopy13" localSheetId="2">'[44]BG '!#REF!</definedName>
    <definedName name="TextRefCopy13" localSheetId="6">'[44]BG '!#REF!</definedName>
    <definedName name="TextRefCopy13">'[44]BG '!#REF!</definedName>
    <definedName name="TextRefCopy14" localSheetId="7">'[44]BG '!#REF!</definedName>
    <definedName name="TextRefCopy14" localSheetId="2">'[44]BG '!#REF!</definedName>
    <definedName name="TextRefCopy14" localSheetId="6">'[44]BG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7">'[44]BG '!#REF!</definedName>
    <definedName name="TextRefCopy15" localSheetId="2">'[44]BG '!#REF!</definedName>
    <definedName name="TextRefCopy15" localSheetId="6">'[44]BG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7">'[44]BG '!#REF!</definedName>
    <definedName name="TextRefCopy16" localSheetId="2">'[44]BG '!#REF!</definedName>
    <definedName name="TextRefCopy16" localSheetId="6">'[44]BG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7">#REF!</definedName>
    <definedName name="TextRefCopy169" localSheetId="2">#REF!</definedName>
    <definedName name="TextRefCopy169" localSheetId="6">#REF!</definedName>
    <definedName name="TextRefCopy169">#REF!</definedName>
    <definedName name="TextRefCopy17" localSheetId="7">'[44]BG '!#REF!</definedName>
    <definedName name="TextRefCopy17" localSheetId="2">'[44]BG '!#REF!</definedName>
    <definedName name="TextRefCopy17" localSheetId="6">'[44]BG '!#REF!</definedName>
    <definedName name="TextRefCopy17">'[44]BG '!#REF!</definedName>
    <definedName name="TextRefCopy171" localSheetId="7">#REF!</definedName>
    <definedName name="TextRefCopy171" localSheetId="2">#REF!</definedName>
    <definedName name="TextRefCopy171" localSheetId="6">#REF!</definedName>
    <definedName name="TextRefCopy171">#REF!</definedName>
    <definedName name="TextRefCopy172" localSheetId="7">#REF!</definedName>
    <definedName name="TextRefCopy172" localSheetId="2">#REF!</definedName>
    <definedName name="TextRefCopy172" localSheetId="6">#REF!</definedName>
    <definedName name="TextRefCopy172">#REF!</definedName>
    <definedName name="TextRefCopy173" localSheetId="7">#REF!</definedName>
    <definedName name="TextRefCopy173" localSheetId="2">#REF!</definedName>
    <definedName name="TextRefCopy173" localSheetId="6">#REF!</definedName>
    <definedName name="TextRefCopy173">#REF!</definedName>
    <definedName name="TextRefCopy175" localSheetId="7">#REF!</definedName>
    <definedName name="TextRefCopy175" localSheetId="2">#REF!</definedName>
    <definedName name="TextRefCopy175" localSheetId="6">#REF!</definedName>
    <definedName name="TextRefCopy175">#REF!</definedName>
    <definedName name="TextRefCopy177" localSheetId="7">#REF!</definedName>
    <definedName name="TextRefCopy177" localSheetId="2">#REF!</definedName>
    <definedName name="TextRefCopy177" localSheetId="6">#REF!</definedName>
    <definedName name="TextRefCopy177">#REF!</definedName>
    <definedName name="TextRefCopy178" localSheetId="7">#REF!</definedName>
    <definedName name="TextRefCopy178" localSheetId="2">#REF!</definedName>
    <definedName name="TextRefCopy178" localSheetId="6">#REF!</definedName>
    <definedName name="TextRefCopy178">#REF!</definedName>
    <definedName name="TextRefCopy18" localSheetId="7">'[44]BG '!#REF!</definedName>
    <definedName name="TextRefCopy18" localSheetId="2">'[44]BG '!#REF!</definedName>
    <definedName name="TextRefCopy18" localSheetId="6">'[44]BG '!#REF!</definedName>
    <definedName name="TextRefCopy18">'[44]BG '!#REF!</definedName>
    <definedName name="TextRefCopy19" localSheetId="7">'[44]BG '!#REF!</definedName>
    <definedName name="TextRefCopy19" localSheetId="2">'[44]BG '!#REF!</definedName>
    <definedName name="TextRefCopy19" localSheetId="6">'[44]BG '!#REF!</definedName>
    <definedName name="TextRefCopy19">'[44]BG '!#REF!</definedName>
    <definedName name="TextRefCopy2" localSheetId="7">[46]BG2007!#REF!</definedName>
    <definedName name="TextRefCopy2" localSheetId="2">[46]BG2007!#REF!</definedName>
    <definedName name="TextRefCopy2" localSheetId="6">[46]BG2007!#REF!</definedName>
    <definedName name="TextRefCopy2">[46]BG2007!#REF!</definedName>
    <definedName name="TextRefCopy20" localSheetId="7">'[44]BG '!#REF!</definedName>
    <definedName name="TextRefCopy20" localSheetId="2">'[44]BG '!#REF!</definedName>
    <definedName name="TextRefCopy20" localSheetId="6">'[44]BG '!#REF!</definedName>
    <definedName name="TextRefCopy20">'[44]BG '!#REF!</definedName>
    <definedName name="TextRefCopy21" localSheetId="7">'[44]BG '!#REF!</definedName>
    <definedName name="TextRefCopy21" localSheetId="2">'[44]BG '!#REF!</definedName>
    <definedName name="TextRefCopy21" localSheetId="6">'[44]BG '!#REF!</definedName>
    <definedName name="TextRefCopy21">'[44]BG '!#REF!</definedName>
    <definedName name="TextRefCopy22" localSheetId="7">'[44]BG '!#REF!</definedName>
    <definedName name="TextRefCopy22" localSheetId="2">'[44]BG '!#REF!</definedName>
    <definedName name="TextRefCopy22" localSheetId="6">'[44]BG '!#REF!</definedName>
    <definedName name="TextRefCopy22">'[44]BG '!#REF!</definedName>
    <definedName name="TextRefCopy23" localSheetId="7">'[44]BG '!#REF!</definedName>
    <definedName name="TextRefCopy23" localSheetId="2">'[44]BG '!#REF!</definedName>
    <definedName name="TextRefCopy23" localSheetId="6">'[44]BG '!#REF!</definedName>
    <definedName name="TextRefCopy23">'[44]BG '!#REF!</definedName>
    <definedName name="TextRefCopy24" localSheetId="7">'[44]BG '!#REF!</definedName>
    <definedName name="TextRefCopy24" localSheetId="2">'[44]BG '!#REF!</definedName>
    <definedName name="TextRefCopy24" localSheetId="6">'[44]BG '!#REF!</definedName>
    <definedName name="TextRefCopy24">'[44]BG '!#REF!</definedName>
    <definedName name="TextRefCopy25" localSheetId="7">'[44]EERR '!#REF!</definedName>
    <definedName name="TextRefCopy25" localSheetId="2">'[44]EERR '!#REF!</definedName>
    <definedName name="TextRefCopy25" localSheetId="6">'[44]EERR '!#REF!</definedName>
    <definedName name="TextRefCopy25">'[44]EERR '!#REF!</definedName>
    <definedName name="TextRefCopy26" localSheetId="7">'[44]EERR '!#REF!</definedName>
    <definedName name="TextRefCopy26" localSheetId="2">'[44]EERR '!#REF!</definedName>
    <definedName name="TextRefCopy26" localSheetId="6">'[44]EERR '!#REF!</definedName>
    <definedName name="TextRefCopy26">'[44]EERR '!#REF!</definedName>
    <definedName name="TextRefCopy27" localSheetId="7">'[44]EERR '!#REF!</definedName>
    <definedName name="TextRefCopy27" localSheetId="2">'[44]EERR '!#REF!</definedName>
    <definedName name="TextRefCopy27" localSheetId="6">'[44]EERR '!#REF!</definedName>
    <definedName name="TextRefCopy27">'[44]EERR '!#REF!</definedName>
    <definedName name="TextRefCopy28" localSheetId="7">'[44]EERR '!#REF!</definedName>
    <definedName name="TextRefCopy28" localSheetId="2">'[44]EERR '!#REF!</definedName>
    <definedName name="TextRefCopy28" localSheetId="6">'[44]EERR '!#REF!</definedName>
    <definedName name="TextRefCopy28">'[44]EERR '!#REF!</definedName>
    <definedName name="TextRefCopy29" localSheetId="7">#REF!</definedName>
    <definedName name="TextRefCopy29" localSheetId="2">#REF!</definedName>
    <definedName name="TextRefCopy29" localSheetId="6">#REF!</definedName>
    <definedName name="TextRefCopy29">#REF!</definedName>
    <definedName name="TextRefCopy3" localSheetId="7">#REF!</definedName>
    <definedName name="TextRefCopy3" localSheetId="2">#REF!</definedName>
    <definedName name="TextRefCopy3" localSheetId="6">#REF!</definedName>
    <definedName name="TextRefCopy3">#REF!</definedName>
    <definedName name="TextRefCopy30" localSheetId="7">#REF!</definedName>
    <definedName name="TextRefCopy30" localSheetId="2">#REF!</definedName>
    <definedName name="TextRefCopy30" localSheetId="6">#REF!</definedName>
    <definedName name="TextRefCopy30">#REF!</definedName>
    <definedName name="TextRefCopy31" localSheetId="7">#REF!</definedName>
    <definedName name="TextRefCopy31" localSheetId="2">#REF!</definedName>
    <definedName name="TextRefCopy31" localSheetId="6">#REF!</definedName>
    <definedName name="TextRefCopy31">#REF!</definedName>
    <definedName name="TextRefCopy32" localSheetId="7">#REF!</definedName>
    <definedName name="TextRefCopy32" localSheetId="2">#REF!</definedName>
    <definedName name="TextRefCopy32" localSheetId="6">#REF!</definedName>
    <definedName name="TextRefCopy32">#REF!</definedName>
    <definedName name="TextRefCopy33" localSheetId="7">'[44]EERR '!#REF!</definedName>
    <definedName name="TextRefCopy33" localSheetId="2">'[44]EERR '!#REF!</definedName>
    <definedName name="TextRefCopy33" localSheetId="6">'[44]EERR '!#REF!</definedName>
    <definedName name="TextRefCopy33">'[44]EERR '!#REF!</definedName>
    <definedName name="TextRefCopy34" localSheetId="7">'[44]EERR '!#REF!</definedName>
    <definedName name="TextRefCopy34" localSheetId="2">'[44]EERR '!#REF!</definedName>
    <definedName name="TextRefCopy34" localSheetId="6">'[44]EERR '!#REF!</definedName>
    <definedName name="TextRefCopy34">'[44]EERR '!#REF!</definedName>
    <definedName name="TextRefCopy35" localSheetId="7">#REF!</definedName>
    <definedName name="TextRefCopy35" localSheetId="2">#REF!</definedName>
    <definedName name="TextRefCopy35" localSheetId="6">#REF!</definedName>
    <definedName name="TextRefCopy35">#REF!</definedName>
    <definedName name="TextRefCopy36" localSheetId="7">'[44]EERR '!#REF!</definedName>
    <definedName name="TextRefCopy36" localSheetId="2">'[44]EERR '!#REF!</definedName>
    <definedName name="TextRefCopy36" localSheetId="6">'[44]EERR '!#REF!</definedName>
    <definedName name="TextRefCopy36">'[44]EERR '!#REF!</definedName>
    <definedName name="TextRefCopy37" localSheetId="7">#REF!</definedName>
    <definedName name="TextRefCopy37" localSheetId="2">#REF!</definedName>
    <definedName name="TextRefCopy37" localSheetId="6">#REF!</definedName>
    <definedName name="TextRefCopy37">#REF!</definedName>
    <definedName name="TextRefCopy38" localSheetId="7">#REF!</definedName>
    <definedName name="TextRefCopy38" localSheetId="2">#REF!</definedName>
    <definedName name="TextRefCopy38" localSheetId="6">#REF!</definedName>
    <definedName name="TextRefCopy38">#REF!</definedName>
    <definedName name="TextRefCopy39" localSheetId="7">#REF!</definedName>
    <definedName name="TextRefCopy39" localSheetId="2">#REF!</definedName>
    <definedName name="TextRefCopy39" localSheetId="6">#REF!</definedName>
    <definedName name="TextRefCopy39">#REF!</definedName>
    <definedName name="TextRefCopy4" localSheetId="7">#REF!</definedName>
    <definedName name="TextRefCopy4" localSheetId="2">#REF!</definedName>
    <definedName name="TextRefCopy4" localSheetId="6">#REF!</definedName>
    <definedName name="TextRefCopy4">#REF!</definedName>
    <definedName name="TextRefCopy40" localSheetId="7">'[47]Reproceso interes'!#REF!</definedName>
    <definedName name="TextRefCopy40" localSheetId="2">'[47]Reproceso interes'!#REF!</definedName>
    <definedName name="TextRefCopy40" localSheetId="6">'[47]Reproceso interes'!#REF!</definedName>
    <definedName name="TextRefCopy40">'[47]Reproceso interes'!#REF!</definedName>
    <definedName name="TextRefCopy41" localSheetId="7">#REF!</definedName>
    <definedName name="TextRefCopy41" localSheetId="2">#REF!</definedName>
    <definedName name="TextRefCopy41" localSheetId="6">#REF!</definedName>
    <definedName name="TextRefCopy41">#REF!</definedName>
    <definedName name="TextRefCopy42" localSheetId="7">#REF!</definedName>
    <definedName name="TextRefCopy42" localSheetId="2">#REF!</definedName>
    <definedName name="TextRefCopy42" localSheetId="6">#REF!</definedName>
    <definedName name="TextRefCopy42">#REF!</definedName>
    <definedName name="TextRefCopy43" localSheetId="7">'[48]Anal. Part. Conc.'!#REF!</definedName>
    <definedName name="TextRefCopy43" localSheetId="2">'[48]Anal. Part. Conc.'!#REF!</definedName>
    <definedName name="TextRefCopy43" localSheetId="6">'[48]Anal. Part. Conc.'!#REF!</definedName>
    <definedName name="TextRefCopy43">'[48]Anal. Part. Conc.'!#REF!</definedName>
    <definedName name="TextRefCopy44" localSheetId="7">#REF!</definedName>
    <definedName name="TextRefCopy44" localSheetId="2">#REF!</definedName>
    <definedName name="TextRefCopy44" localSheetId="6">#REF!</definedName>
    <definedName name="TextRefCopy44">#REF!</definedName>
    <definedName name="TextRefCopy45" localSheetId="7">'[48]Anal. Part. Conc.'!#REF!</definedName>
    <definedName name="TextRefCopy45" localSheetId="2">'[48]Anal. Part. Conc.'!#REF!</definedName>
    <definedName name="TextRefCopy45" localSheetId="6">'[48]Anal. Part. Conc.'!#REF!</definedName>
    <definedName name="TextRefCopy45">'[48]Anal. Part. Conc.'!#REF!</definedName>
    <definedName name="TextRefCopy46" localSheetId="7">#REF!</definedName>
    <definedName name="TextRefCopy46" localSheetId="2">#REF!</definedName>
    <definedName name="TextRefCopy46" localSheetId="6">#REF!</definedName>
    <definedName name="TextRefCopy46">#REF!</definedName>
    <definedName name="TextRefCopy47" localSheetId="7">'[47]Reproceso interes'!#REF!</definedName>
    <definedName name="TextRefCopy47" localSheetId="2">'[47]Reproceso interes'!#REF!</definedName>
    <definedName name="TextRefCopy47" localSheetId="6">'[47]Reproceso interes'!#REF!</definedName>
    <definedName name="TextRefCopy47">'[47]Reproceso interes'!#REF!</definedName>
    <definedName name="TextRefCopy48" localSheetId="7">'[47]Reproceso interes'!#REF!</definedName>
    <definedName name="TextRefCopy48" localSheetId="2">'[47]Reproceso interes'!#REF!</definedName>
    <definedName name="TextRefCopy48" localSheetId="6">'[47]Reproceso interes'!#REF!</definedName>
    <definedName name="TextRefCopy48">'[47]Reproceso interes'!#REF!</definedName>
    <definedName name="TextRefCopy49" localSheetId="7">'[47]Reproceso interes'!#REF!</definedName>
    <definedName name="TextRefCopy49" localSheetId="2">'[47]Reproceso interes'!#REF!</definedName>
    <definedName name="TextRefCopy49" localSheetId="6">'[47]Reproceso interes'!#REF!</definedName>
    <definedName name="TextRefCopy49">'[47]Reproceso interes'!#REF!</definedName>
    <definedName name="TextRefCopy5" localSheetId="7">'[49]Detallado 2007'!#REF!</definedName>
    <definedName name="TextRefCopy5" localSheetId="2">'[49]Detallado 2007'!#REF!</definedName>
    <definedName name="TextRefCopy5" localSheetId="6">'[49]Detallado 2007'!#REF!</definedName>
    <definedName name="TextRefCopy5">'[49]Detallado 2007'!#REF!</definedName>
    <definedName name="TextRefCopy50" localSheetId="7">'[47]Reproceso interes'!#REF!</definedName>
    <definedName name="TextRefCopy50" localSheetId="2">'[47]Reproceso interes'!#REF!</definedName>
    <definedName name="TextRefCopy50" localSheetId="6">'[47]Reproceso interes'!#REF!</definedName>
    <definedName name="TextRefCopy50">'[47]Reproceso interes'!#REF!</definedName>
    <definedName name="TextRefCopy51" localSheetId="7">'[47]Reproceso interes'!#REF!</definedName>
    <definedName name="TextRefCopy51" localSheetId="2">'[47]Reproceso interes'!#REF!</definedName>
    <definedName name="TextRefCopy51" localSheetId="6">'[47]Reproceso interes'!#REF!</definedName>
    <definedName name="TextRefCopy51">'[47]Reproceso interes'!#REF!</definedName>
    <definedName name="TextRefCopy52" localSheetId="7">'[47]Reproceso interes'!#REF!</definedName>
    <definedName name="TextRefCopy52" localSheetId="2">'[47]Reproceso interes'!#REF!</definedName>
    <definedName name="TextRefCopy52" localSheetId="6">'[47]Reproceso interes'!#REF!</definedName>
    <definedName name="TextRefCopy52">'[47]Reproceso interes'!#REF!</definedName>
    <definedName name="TextRefCopy53" localSheetId="7">#REF!</definedName>
    <definedName name="TextRefCopy53" localSheetId="2">#REF!</definedName>
    <definedName name="TextRefCopy53" localSheetId="6">#REF!</definedName>
    <definedName name="TextRefCopy53">#REF!</definedName>
    <definedName name="TextRefCopy54" localSheetId="7">#REF!</definedName>
    <definedName name="TextRefCopy54" localSheetId="2">#REF!</definedName>
    <definedName name="TextRefCopy54" localSheetId="6">#REF!</definedName>
    <definedName name="TextRefCopy54">#REF!</definedName>
    <definedName name="TextRefCopy55" localSheetId="7">#REF!</definedName>
    <definedName name="TextRefCopy55" localSheetId="2">#REF!</definedName>
    <definedName name="TextRefCopy55" localSheetId="6">#REF!</definedName>
    <definedName name="TextRefCopy55">#REF!</definedName>
    <definedName name="TextRefCopy56" localSheetId="7">#REF!</definedName>
    <definedName name="TextRefCopy56" localSheetId="2">#REF!</definedName>
    <definedName name="TextRefCopy56" localSheetId="6">#REF!</definedName>
    <definedName name="TextRefCopy56">#REF!</definedName>
    <definedName name="TextRefCopy57" localSheetId="7">[47]Resumen!#REF!</definedName>
    <definedName name="TextRefCopy57" localSheetId="2">[47]Resumen!#REF!</definedName>
    <definedName name="TextRefCopy57" localSheetId="6">[47]Resumen!#REF!</definedName>
    <definedName name="TextRefCopy57">[47]Resumen!#REF!</definedName>
    <definedName name="TextRefCopy58" localSheetId="7">'[47]Reproceso interes'!#REF!</definedName>
    <definedName name="TextRefCopy58" localSheetId="2">'[47]Reproceso interes'!#REF!</definedName>
    <definedName name="TextRefCopy58" localSheetId="6">'[47]Reproceso interes'!#REF!</definedName>
    <definedName name="TextRefCopy58">'[47]Reproceso interes'!#REF!</definedName>
    <definedName name="TextRefCopy59" localSheetId="7">'[47]Reproceso interes'!#REF!</definedName>
    <definedName name="TextRefCopy59" localSheetId="2">'[47]Reproceso interes'!#REF!</definedName>
    <definedName name="TextRefCopy59" localSheetId="6">'[47]Reproceso interes'!#REF!</definedName>
    <definedName name="TextRefCopy59">'[47]Reproceso interes'!#REF!</definedName>
    <definedName name="TextRefCopy6" localSheetId="7">#REF!</definedName>
    <definedName name="TextRefCopy6" localSheetId="2">#REF!</definedName>
    <definedName name="TextRefCopy6" localSheetId="6">#REF!</definedName>
    <definedName name="TextRefCopy6">#REF!</definedName>
    <definedName name="TextRefCopy60" localSheetId="7">'[47]Reproceso interes'!#REF!</definedName>
    <definedName name="TextRefCopy60" localSheetId="2">'[47]Reproceso interes'!#REF!</definedName>
    <definedName name="TextRefCopy60" localSheetId="6">'[47]Reproceso interes'!#REF!</definedName>
    <definedName name="TextRefCopy60">'[47]Reproceso interes'!#REF!</definedName>
    <definedName name="TextRefCopy61" localSheetId="7">'[47]Reproceso interes'!#REF!</definedName>
    <definedName name="TextRefCopy61" localSheetId="2">'[47]Reproceso interes'!#REF!</definedName>
    <definedName name="TextRefCopy61" localSheetId="6">'[47]Reproceso interes'!#REF!</definedName>
    <definedName name="TextRefCopy61">'[47]Reproceso interes'!#REF!</definedName>
    <definedName name="TextRefCopy62" localSheetId="7">'[47]Reproceso interes'!#REF!</definedName>
    <definedName name="TextRefCopy62" localSheetId="2">'[47]Reproceso interes'!#REF!</definedName>
    <definedName name="TextRefCopy62" localSheetId="6">'[47]Reproceso interes'!#REF!</definedName>
    <definedName name="TextRefCopy62">'[47]Reproceso interes'!#REF!</definedName>
    <definedName name="TextRefCopy63" localSheetId="7">#REF!</definedName>
    <definedName name="TextRefCopy63" localSheetId="2">#REF!</definedName>
    <definedName name="TextRefCopy63" localSheetId="6">#REF!</definedName>
    <definedName name="TextRefCopy63">#REF!</definedName>
    <definedName name="TextRefCopy64" localSheetId="7">[50]Análisis!#REF!</definedName>
    <definedName name="TextRefCopy64" localSheetId="2">[50]Análisis!#REF!</definedName>
    <definedName name="TextRefCopy64" localSheetId="6">[50]Análisis!#REF!</definedName>
    <definedName name="TextRefCopy64">[50]Análisis!#REF!</definedName>
    <definedName name="TextRefCopy65" localSheetId="7">#REF!</definedName>
    <definedName name="TextRefCopy65" localSheetId="2">#REF!</definedName>
    <definedName name="TextRefCopy65" localSheetId="6">#REF!</definedName>
    <definedName name="TextRefCopy65">#REF!</definedName>
    <definedName name="TextRefCopy66" localSheetId="7">#REF!</definedName>
    <definedName name="TextRefCopy66" localSheetId="2">#REF!</definedName>
    <definedName name="TextRefCopy66" localSheetId="6">#REF!</definedName>
    <definedName name="TextRefCopy66">#REF!</definedName>
    <definedName name="TextRefCopy67" localSheetId="7">#REF!</definedName>
    <definedName name="TextRefCopy67" localSheetId="2">#REF!</definedName>
    <definedName name="TextRefCopy67" localSheetId="6">#REF!</definedName>
    <definedName name="TextRefCopy67">#REF!</definedName>
    <definedName name="TextRefCopy68" localSheetId="7">#REF!</definedName>
    <definedName name="TextRefCopy68" localSheetId="2">#REF!</definedName>
    <definedName name="TextRefCopy68" localSheetId="6">#REF!</definedName>
    <definedName name="TextRefCopy68">#REF!</definedName>
    <definedName name="TextRefCopy69" localSheetId="7">'[47]Reproceso interes'!#REF!</definedName>
    <definedName name="TextRefCopy69" localSheetId="2">'[47]Reproceso interes'!#REF!</definedName>
    <definedName name="TextRefCopy69" localSheetId="6">'[47]Reproceso interes'!#REF!</definedName>
    <definedName name="TextRefCopy69">'[47]Reproceso interes'!#REF!</definedName>
    <definedName name="TextRefCopy7" localSheetId="7">#REF!</definedName>
    <definedName name="TextRefCopy7" localSheetId="2">#REF!</definedName>
    <definedName name="TextRefCopy7" localSheetId="6">#REF!</definedName>
    <definedName name="TextRefCopy7">#REF!</definedName>
    <definedName name="TextRefCopy70" localSheetId="7">#REF!</definedName>
    <definedName name="TextRefCopy70" localSheetId="2">#REF!</definedName>
    <definedName name="TextRefCopy70" localSheetId="6">#REF!</definedName>
    <definedName name="TextRefCopy70">#REF!</definedName>
    <definedName name="TextRefCopy71" localSheetId="7">#REF!</definedName>
    <definedName name="TextRefCopy71" localSheetId="2">#REF!</definedName>
    <definedName name="TextRefCopy71" localSheetId="6">#REF!</definedName>
    <definedName name="TextRefCopy71">#REF!</definedName>
    <definedName name="TextRefCopy72" localSheetId="7">'[47]Reproceso interes'!#REF!</definedName>
    <definedName name="TextRefCopy72" localSheetId="2">'[47]Reproceso interes'!#REF!</definedName>
    <definedName name="TextRefCopy72" localSheetId="6">'[47]Reproceso interes'!#REF!</definedName>
    <definedName name="TextRefCopy72">'[47]Reproceso interes'!#REF!</definedName>
    <definedName name="TextRefCopy73" localSheetId="7">#REF!</definedName>
    <definedName name="TextRefCopy73" localSheetId="2">#REF!</definedName>
    <definedName name="TextRefCopy73" localSheetId="6">#REF!</definedName>
    <definedName name="TextRefCopy73">#REF!</definedName>
    <definedName name="TextRefCopy74" localSheetId="7">'[47]Reproceso interes'!#REF!</definedName>
    <definedName name="TextRefCopy74" localSheetId="2">'[47]Reproceso interes'!#REF!</definedName>
    <definedName name="TextRefCopy74" localSheetId="6">'[47]Reproceso interes'!#REF!</definedName>
    <definedName name="TextRefCopy74">'[47]Reproceso interes'!#REF!</definedName>
    <definedName name="TextRefCopy75" localSheetId="7">#REF!</definedName>
    <definedName name="TextRefCopy75" localSheetId="2">#REF!</definedName>
    <definedName name="TextRefCopy75" localSheetId="6">#REF!</definedName>
    <definedName name="TextRefCopy75">#REF!</definedName>
    <definedName name="TextRefCopy76" localSheetId="7">[42]Sumaria!#REF!</definedName>
    <definedName name="TextRefCopy76" localSheetId="2">[42]Sumaria!#REF!</definedName>
    <definedName name="TextRefCopy76" localSheetId="6">[42]Sumaria!#REF!</definedName>
    <definedName name="TextRefCopy76">[42]Sumaria!#REF!</definedName>
    <definedName name="TextRefCopy77" localSheetId="7">#REF!</definedName>
    <definedName name="TextRefCopy77" localSheetId="2">#REF!</definedName>
    <definedName name="TextRefCopy77" localSheetId="6">#REF!</definedName>
    <definedName name="TextRefCopy77">#REF!</definedName>
    <definedName name="TextRefCopy78" localSheetId="7">'[47]Reproceso interes'!#REF!</definedName>
    <definedName name="TextRefCopy78" localSheetId="2">'[47]Reproceso interes'!#REF!</definedName>
    <definedName name="TextRefCopy78" localSheetId="6">'[47]Reproceso interes'!#REF!</definedName>
    <definedName name="TextRefCopy78">'[47]Reproceso interes'!#REF!</definedName>
    <definedName name="TextRefCopy79" localSheetId="7">#REF!</definedName>
    <definedName name="TextRefCopy79" localSheetId="2">#REF!</definedName>
    <definedName name="TextRefCopy79" localSheetId="6">#REF!</definedName>
    <definedName name="TextRefCopy79">#REF!</definedName>
    <definedName name="TextRefCopy8" localSheetId="7">#REF!</definedName>
    <definedName name="TextRefCopy8" localSheetId="2">#REF!</definedName>
    <definedName name="TextRefCopy8" localSheetId="6">#REF!</definedName>
    <definedName name="TextRefCopy8">#REF!</definedName>
    <definedName name="TextRefCopy80" localSheetId="7">#REF!</definedName>
    <definedName name="TextRefCopy80" localSheetId="2">#REF!</definedName>
    <definedName name="TextRefCopy80" localSheetId="6">#REF!</definedName>
    <definedName name="TextRefCopy80">#REF!</definedName>
    <definedName name="TextRefCopy81" localSheetId="7">[50]Análisis!#REF!</definedName>
    <definedName name="TextRefCopy81" localSheetId="2">[50]Análisis!#REF!</definedName>
    <definedName name="TextRefCopy81" localSheetId="6">[50]Análisis!#REF!</definedName>
    <definedName name="TextRefCopy81">[50]Análisis!#REF!</definedName>
    <definedName name="TextRefCopy82" localSheetId="7">#REF!</definedName>
    <definedName name="TextRefCopy82" localSheetId="2">#REF!</definedName>
    <definedName name="TextRefCopy82" localSheetId="6">#REF!</definedName>
    <definedName name="TextRefCopy82">#REF!</definedName>
    <definedName name="TextRefCopy83" localSheetId="7">'[47]Reproceso interes'!#REF!</definedName>
    <definedName name="TextRefCopy83" localSheetId="2">'[47]Reproceso interes'!#REF!</definedName>
    <definedName name="TextRefCopy83" localSheetId="6">'[47]Reproceso interes'!#REF!</definedName>
    <definedName name="TextRefCopy83">'[47]Reproceso interes'!#REF!</definedName>
    <definedName name="TextRefCopy84" localSheetId="7">[51]Sumaria!#REF!</definedName>
    <definedName name="TextRefCopy84" localSheetId="2">[51]Sumaria!#REF!</definedName>
    <definedName name="TextRefCopy84" localSheetId="6">[51]Sumaria!#REF!</definedName>
    <definedName name="TextRefCopy84">[51]Sumaria!#REF!</definedName>
    <definedName name="TextRefCopy85" localSheetId="7">[52]ISSUE!#REF!</definedName>
    <definedName name="TextRefCopy85" localSheetId="2">[52]ISSUE!#REF!</definedName>
    <definedName name="TextRefCopy85" localSheetId="6">[52]ISSUE!#REF!</definedName>
    <definedName name="TextRefCopy85">[52]ISSUE!#REF!</definedName>
    <definedName name="TextRefCopy86" localSheetId="7">[52]ISSUE!#REF!</definedName>
    <definedName name="TextRefCopy86" localSheetId="2">[52]ISSUE!#REF!</definedName>
    <definedName name="TextRefCopy86" localSheetId="6">[52]ISSUE!#REF!</definedName>
    <definedName name="TextRefCopy86">[52]ISSUE!#REF!</definedName>
    <definedName name="TextRefCopy87" localSheetId="7">'[53]Asientos de Aportes'!#REF!</definedName>
    <definedName name="TextRefCopy87" localSheetId="2">'[53]Asientos de Aportes'!#REF!</definedName>
    <definedName name="TextRefCopy87" localSheetId="6">'[53]Asientos de Aportes'!#REF!</definedName>
    <definedName name="TextRefCopy87">'[53]Asientos de Aportes'!#REF!</definedName>
    <definedName name="TextRefCopy88" localSheetId="7">[52]ISSUE!#REF!</definedName>
    <definedName name="TextRefCopy88" localSheetId="2">[52]ISSUE!#REF!</definedName>
    <definedName name="TextRefCopy88" localSheetId="6">[52]ISSUE!#REF!</definedName>
    <definedName name="TextRefCopy88">[52]ISSUE!#REF!</definedName>
    <definedName name="TextRefCopy89" localSheetId="7">[52]ISSUE!#REF!</definedName>
    <definedName name="TextRefCopy89" localSheetId="2">[52]ISSUE!#REF!</definedName>
    <definedName name="TextRefCopy89" localSheetId="6">[52]ISSUE!#REF!</definedName>
    <definedName name="TextRefCopy89">[52]ISSUE!#REF!</definedName>
    <definedName name="TextRefCopy9">'[43]BG Analítico'!$E$53</definedName>
    <definedName name="TextRefCopy90" localSheetId="7">[52]ISSUE!#REF!</definedName>
    <definedName name="TextRefCopy90" localSheetId="2">[52]ISSUE!#REF!</definedName>
    <definedName name="TextRefCopy90" localSheetId="6">[52]ISSUE!#REF!</definedName>
    <definedName name="TextRefCopy90">[52]ISSUE!#REF!</definedName>
    <definedName name="TextRefCopy91" localSheetId="7">[52]ISSUE!#REF!</definedName>
    <definedName name="TextRefCopy91" localSheetId="2">[52]ISSUE!#REF!</definedName>
    <definedName name="TextRefCopy91" localSheetId="6">[52]ISSUE!#REF!</definedName>
    <definedName name="TextRefCopy91">[52]ISSUE!#REF!</definedName>
    <definedName name="TextRefCopy92" localSheetId="7">[52]ISSUE!#REF!</definedName>
    <definedName name="TextRefCopy92" localSheetId="2">[52]ISSUE!#REF!</definedName>
    <definedName name="TextRefCopy92" localSheetId="6">[52]ISSUE!#REF!</definedName>
    <definedName name="TextRefCopy92">[52]ISSUE!#REF!</definedName>
    <definedName name="TextRefCopy93" localSheetId="7">[52]ISSUE!#REF!</definedName>
    <definedName name="TextRefCopy93" localSheetId="2">[52]ISSUE!#REF!</definedName>
    <definedName name="TextRefCopy93" localSheetId="6">[52]ISSUE!#REF!</definedName>
    <definedName name="TextRefCopy93">[52]ISSUE!#REF!</definedName>
    <definedName name="TextRefCopy96" localSheetId="7">[51]Sumaria!#REF!</definedName>
    <definedName name="TextRefCopy96" localSheetId="2">[51]Sumaria!#REF!</definedName>
    <definedName name="TextRefCopy96" localSheetId="6">[51]Sumaria!#REF!</definedName>
    <definedName name="TextRefCopy96">[51]Sumaria!#REF!</definedName>
    <definedName name="TextRefCopy97" localSheetId="7">#REF!</definedName>
    <definedName name="TextRefCopy97" localSheetId="2">#REF!</definedName>
    <definedName name="TextRefCopy97" localSheetId="6">#REF!</definedName>
    <definedName name="TextRefCopy97">#REF!</definedName>
    <definedName name="TextRefCopy98" localSheetId="7">#REF!</definedName>
    <definedName name="TextRefCopy98" localSheetId="2">#REF!</definedName>
    <definedName name="TextRefCopy98" localSheetId="6">#REF!</definedName>
    <definedName name="TextRefCopy98">#REF!</definedName>
    <definedName name="TextRefCopy99" localSheetId="7">'[51]Procedimiento Alternativo'!#REF!</definedName>
    <definedName name="TextRefCopy99" localSheetId="2">'[51]Procedimiento Alternativo'!#REF!</definedName>
    <definedName name="TextRefCopy99" localSheetId="6">'[51]Procedimiento Alternativo'!#REF!</definedName>
    <definedName name="TextRefCopy99">'[51]Procedimiento Alternativo'!#REF!</definedName>
    <definedName name="TextRefCopyRangeCount" hidden="1">1</definedName>
    <definedName name="Threshold" localSheetId="7">'[9]Cálculo del Exceso'!#REF!</definedName>
    <definedName name="Threshold" localSheetId="2">'[9]Cálculo del Exceso'!#REF!</definedName>
    <definedName name="Threshold" localSheetId="6">'[9]Cálculo del Exceso'!#REF!</definedName>
    <definedName name="Threshold">'[9]Cálculo del Exceso'!#REF!</definedName>
    <definedName name="tld">'[4]Income SAP LD'!$B$1228:$D$1287</definedName>
    <definedName name="Top_Stratum_Number" localSheetId="7">#REF!</definedName>
    <definedName name="Top_Stratum_Number" localSheetId="2">#REF!</definedName>
    <definedName name="Top_Stratum_Number" localSheetId="6">#REF!</definedName>
    <definedName name="Top_Stratum_Number">#REF!</definedName>
    <definedName name="Top_Stratum_Value" localSheetId="7">#REF!</definedName>
    <definedName name="Top_Stratum_Value" localSheetId="2">#REF!</definedName>
    <definedName name="Top_Stratum_Value" localSheetId="6">#REF!</definedName>
    <definedName name="Top_Stratum_Value">#REF!</definedName>
    <definedName name="Total_Amount" localSheetId="7">#REF!</definedName>
    <definedName name="Total_Amount" localSheetId="2">#REF!</definedName>
    <definedName name="Total_Amount" localSheetId="6">#REF!</definedName>
    <definedName name="Total_Amount">#REF!</definedName>
    <definedName name="Total_Number_Selections" localSheetId="7">#REF!</definedName>
    <definedName name="Total_Number_Selections" localSheetId="2">#REF!</definedName>
    <definedName name="Total_Number_Selections" localSheetId="6">#REF!</definedName>
    <definedName name="Total_Number_Selections">#REF!</definedName>
    <definedName name="Total_Population2">'[5]CMA Calculations- Figure 5440.1'!$D$101</definedName>
    <definedName name="tp" localSheetId="7">#REF!</definedName>
    <definedName name="tp" localSheetId="2">#REF!</definedName>
    <definedName name="tp" localSheetId="6">#REF!</definedName>
    <definedName name="tp">#REF!</definedName>
    <definedName name="u" localSheetId="7" hidden="1">'[31]Test de Ventas'!#REF!</definedName>
    <definedName name="u" localSheetId="2" hidden="1">'[31]Test de Ventas'!#REF!</definedName>
    <definedName name="u" localSheetId="6" hidden="1">'[31]Test de Ventas'!#REF!</definedName>
    <definedName name="u" hidden="1">'[31]Test de Ventas'!#REF!</definedName>
    <definedName name="Unidades" localSheetId="7">#REF!</definedName>
    <definedName name="Unidades" localSheetId="2">#REF!</definedName>
    <definedName name="Unidades" localSheetId="6">#REF!</definedName>
    <definedName name="Unidades">#REF!</definedName>
    <definedName name="URUGUAY" localSheetId="7">#REF!</definedName>
    <definedName name="URUGUAY" localSheetId="2">#REF!</definedName>
    <definedName name="URUGUAY" localSheetId="6">#REF!</definedName>
    <definedName name="URUGUAY">#REF!</definedName>
    <definedName name="vencidos" localSheetId="7">#REF!</definedName>
    <definedName name="vencidos" localSheetId="2">#REF!</definedName>
    <definedName name="vencidos" localSheetId="6">#REF!</definedName>
    <definedName name="vencidos">#REF!</definedName>
    <definedName name="Vendedor">'[19]Asiento de Ajuste'!$G$3</definedName>
    <definedName name="vghfghhhkh" localSheetId="7">'[9]Cálculo del Exceso'!#REF!</definedName>
    <definedName name="vghfghhhkh" localSheetId="2">'[9]Cálculo del Exceso'!#REF!</definedName>
    <definedName name="vghfghhhkh" localSheetId="6">'[9]Cálculo del Exceso'!#REF!</definedName>
    <definedName name="vghfghhhkh">'[9]Cálculo del Exceso'!#REF!</definedName>
    <definedName name="vhjvhjvhjhhhhhhhhhhhhhhhhhhhh" localSheetId="7">'[9]Cálculo del Exceso'!#REF!</definedName>
    <definedName name="vhjvhjvhjhhhhhhhhhhhhhhhhhhhh" localSheetId="2">'[9]Cálculo del Exceso'!#REF!</definedName>
    <definedName name="vhjvhjvhjhhhhhhhhhhhhhhhhhhhh" localSheetId="6">'[9]Cálculo del Exceso'!#REF!</definedName>
    <definedName name="vhjvhjvhjhhhhhhhhhhhhhhhhhhhh">'[9]Cálculo del Exceso'!#REF!</definedName>
    <definedName name="vhjvhjvvvvvvvvvvvvvvvvvvvvvvvvvvvvvvvvvvvvvvvvvvvv" localSheetId="7">'[9]Cálculo del Exceso'!#REF!</definedName>
    <definedName name="vhjvhjvvvvvvvvvvvvvvvvvvvvvvvvvvvvvvvvvvvvvvvvvvvv" localSheetId="2">'[9]Cálculo del Exceso'!#REF!</definedName>
    <definedName name="vhjvhjvvvvvvvvvvvvvvvvvvvvvvvvvvvvvvvvvvvvvvvvvvvv" localSheetId="6">'[9]Cálculo del Exceso'!#REF!</definedName>
    <definedName name="vhjvhjvvvvvvvvvvvvvvvvvvvvvvvvvvvvvvvvvvvvvvvvvvvv">'[9]Cálculo del Exceso'!#REF!</definedName>
    <definedName name="vigencia" localSheetId="7">#REF!</definedName>
    <definedName name="vigencia" localSheetId="2">#REF!</definedName>
    <definedName name="vigencia" localSheetId="6">#REF!</definedName>
    <definedName name="vigencia">#REF!</definedName>
    <definedName name="vpphold" localSheetId="7">#REF!</definedName>
    <definedName name="vpphold" localSheetId="2">#REF!</definedName>
    <definedName name="vpphold" localSheetId="6">#REF!</definedName>
    <definedName name="vpphold">#REF!</definedName>
    <definedName name="VTADIAR" localSheetId="7">#REF!</definedName>
    <definedName name="VTADIAR" localSheetId="2">#REF!</definedName>
    <definedName name="VTADIAR" localSheetId="6">#REF!</definedName>
    <definedName name="VTADIAR">#REF!</definedName>
    <definedName name="VTO" localSheetId="7">#REF!</definedName>
    <definedName name="VTO" localSheetId="2">#REF!</definedName>
    <definedName name="VTO" localSheetId="6">#REF!</definedName>
    <definedName name="VTO">#REF!</definedName>
    <definedName name="vtoañoc" localSheetId="7">#REF!</definedName>
    <definedName name="vtoañoc" localSheetId="2">#REF!</definedName>
    <definedName name="vtoañoc" localSheetId="6">#REF!</definedName>
    <definedName name="vtoañoc">#REF!</definedName>
    <definedName name="vtoañon" localSheetId="7">#REF!</definedName>
    <definedName name="vtoañon" localSheetId="2">#REF!</definedName>
    <definedName name="vtoañon" localSheetId="6">#REF!</definedName>
    <definedName name="vtoañon">#REF!</definedName>
    <definedName name="vtoaños" localSheetId="7">#REF!</definedName>
    <definedName name="vtoaños" localSheetId="2">#REF!</definedName>
    <definedName name="vtoaños" localSheetId="6">#REF!</definedName>
    <definedName name="vtoaños">#REF!</definedName>
    <definedName name="vtoshold1" localSheetId="7">'[10] VTOS'!#REF!</definedName>
    <definedName name="vtoshold1" localSheetId="2">'[10] VTOS'!#REF!</definedName>
    <definedName name="vtoshold1" localSheetId="6">'[10] VTOS'!#REF!</definedName>
    <definedName name="vtoshold1">'[10] VTOS'!#REF!</definedName>
    <definedName name="vtoshold2" localSheetId="7">'[10] VTOS'!#REF!</definedName>
    <definedName name="vtoshold2" localSheetId="2">'[10] VTOS'!#REF!</definedName>
    <definedName name="vtoshold2" localSheetId="6">'[10] VTOS'!#REF!</definedName>
    <definedName name="vtoshold2">'[10] VTOS'!#REF!</definedName>
    <definedName name="VTOSN" localSheetId="7">#REF!</definedName>
    <definedName name="VTOSN" localSheetId="2">#REF!</definedName>
    <definedName name="VTOSN" localSheetId="6">#REF!</definedName>
    <definedName name="VTOSN">#REF!</definedName>
    <definedName name="vvvvvvvvvvvvvvvvvvvvvvvvvvvvvvvvvvvvvvvvvvvvvv" localSheetId="7">'[8]Rep. y Mant. Rodados'!#REF!</definedName>
    <definedName name="vvvvvvvvvvvvvvvvvvvvvvvvvvvvvvvvvvvvvvvvvvvvvv" localSheetId="2">'[8]Rep. y Mant. Rodados'!#REF!</definedName>
    <definedName name="vvvvvvvvvvvvvvvvvvvvvvvvvvvvvvvvvvvvvvvvvvvvvv" localSheetId="6">'[8]Rep. y Mant. Rodados'!#REF!</definedName>
    <definedName name="vvvvvvvvvvvvvvvvvvvvvvvvvvvvvvvvvvvvvvvvvvvvvv">'[8]Rep. y Mant. Rodados'!#REF!</definedName>
    <definedName name="WDSD" localSheetId="7" hidden="1">#REF!</definedName>
    <definedName name="WDSD" localSheetId="2" hidden="1">#REF!</definedName>
    <definedName name="WDSD" localSheetId="6" hidden="1">#REF!</definedName>
    <definedName name="WDSD" hidden="1">#REF!</definedName>
    <definedName name="wrn.Aging._.and._.Trend._.Analysis." localSheetId="7"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7" hidden="1">{#N/A,#N/A,FALSE,"VOL"}</definedName>
    <definedName name="wrn.Volumen." localSheetId="3" hidden="1">{#N/A,#N/A,FALSE,"VOL"}</definedName>
    <definedName name="wrn.Volumen." localSheetId="6" hidden="1">{#N/A,#N/A,FALSE,"VOL"}</definedName>
    <definedName name="wrn.Volumen." hidden="1">{#N/A,#N/A,FALSE,"VOL"}</definedName>
    <definedName name="xdc" localSheetId="7">#REF!</definedName>
    <definedName name="xdc" localSheetId="2">#REF!</definedName>
    <definedName name="xdc" localSheetId="6">#REF!</definedName>
    <definedName name="xdc">#REF!</definedName>
    <definedName name="XREF_COLUMN_1" localSheetId="7" hidden="1">#REF!</definedName>
    <definedName name="XREF_COLUMN_1" localSheetId="2" hidden="1">#REF!</definedName>
    <definedName name="XREF_COLUMN_1" localSheetId="6" hidden="1">#REF!</definedName>
    <definedName name="XREF_COLUMN_1" hidden="1">#REF!</definedName>
    <definedName name="XREF_COLUMN_10" localSheetId="7" hidden="1">#REF!</definedName>
    <definedName name="XREF_COLUMN_10" localSheetId="2" hidden="1">#REF!</definedName>
    <definedName name="XREF_COLUMN_10" localSheetId="6" hidden="1">#REF!</definedName>
    <definedName name="XREF_COLUMN_10" hidden="1">#REF!</definedName>
    <definedName name="XREF_COLUMN_11" localSheetId="7" hidden="1">'[54]Nov 05 PPC'!#REF!</definedName>
    <definedName name="XREF_COLUMN_11" localSheetId="2" hidden="1">'[54]Nov 05 PPC'!#REF!</definedName>
    <definedName name="XREF_COLUMN_11" localSheetId="6" hidden="1">'[54]Nov 05 PPC'!#REF!</definedName>
    <definedName name="XREF_COLUMN_11" hidden="1">'[54]Nov 05 PPC'!#REF!</definedName>
    <definedName name="XREF_COLUMN_12" localSheetId="7" hidden="1">#REF!</definedName>
    <definedName name="XREF_COLUMN_12" localSheetId="2" hidden="1">#REF!</definedName>
    <definedName name="XREF_COLUMN_12" localSheetId="6" hidden="1">#REF!</definedName>
    <definedName name="XREF_COLUMN_12" hidden="1">#REF!</definedName>
    <definedName name="XREF_COLUMN_13" localSheetId="7" hidden="1">#REF!</definedName>
    <definedName name="XREF_COLUMN_13" localSheetId="2" hidden="1">#REF!</definedName>
    <definedName name="XREF_COLUMN_13" localSheetId="6" hidden="1">#REF!</definedName>
    <definedName name="XREF_COLUMN_13" hidden="1">#REF!</definedName>
    <definedName name="XREF_COLUMN_14" localSheetId="7" hidden="1">#REF!</definedName>
    <definedName name="XREF_COLUMN_14" localSheetId="2" hidden="1">#REF!</definedName>
    <definedName name="XREF_COLUMN_14" localSheetId="6" hidden="1">#REF!</definedName>
    <definedName name="XREF_COLUMN_14" hidden="1">#REF!</definedName>
    <definedName name="XREF_COLUMN_15" localSheetId="7" hidden="1">#REF!</definedName>
    <definedName name="XREF_COLUMN_15" localSheetId="2" hidden="1">#REF!</definedName>
    <definedName name="XREF_COLUMN_15" localSheetId="6" hidden="1">#REF!</definedName>
    <definedName name="XREF_COLUMN_15" hidden="1">#REF!</definedName>
    <definedName name="XREF_COLUMN_16" localSheetId="7" hidden="1">'[55]Análisis detallado 2248'!#REF!</definedName>
    <definedName name="XREF_COLUMN_16" localSheetId="2" hidden="1">'[55]Análisis detallado 2248'!#REF!</definedName>
    <definedName name="XREF_COLUMN_16" localSheetId="6" hidden="1">'[55]Análisis detallado 2248'!#REF!</definedName>
    <definedName name="XREF_COLUMN_16" hidden="1">'[55]Análisis detallado 2248'!#REF!</definedName>
    <definedName name="XREF_COLUMN_17" localSheetId="7" hidden="1">#REF!</definedName>
    <definedName name="XREF_COLUMN_17" localSheetId="2" hidden="1">#REF!</definedName>
    <definedName name="XREF_COLUMN_17" localSheetId="6" hidden="1">#REF!</definedName>
    <definedName name="XREF_COLUMN_17" hidden="1">#REF!</definedName>
    <definedName name="XREF_COLUMN_18" localSheetId="7" hidden="1">[47]Resumen!#REF!</definedName>
    <definedName name="XREF_COLUMN_18" localSheetId="2" hidden="1">[47]Resumen!#REF!</definedName>
    <definedName name="XREF_COLUMN_18" localSheetId="6" hidden="1">[47]Resumen!#REF!</definedName>
    <definedName name="XREF_COLUMN_18" hidden="1">[47]Resumen!#REF!</definedName>
    <definedName name="XREF_COLUMN_2" localSheetId="7" hidden="1">#REF!</definedName>
    <definedName name="XREF_COLUMN_2" localSheetId="2" hidden="1">#REF!</definedName>
    <definedName name="XREF_COLUMN_2" localSheetId="6" hidden="1">#REF!</definedName>
    <definedName name="XREF_COLUMN_2" hidden="1">#REF!</definedName>
    <definedName name="XREF_COLUMN_20" localSheetId="7" hidden="1">'[44]Evolucion PN'!#REF!</definedName>
    <definedName name="XREF_COLUMN_20" localSheetId="2" hidden="1">'[44]Evolucion PN'!#REF!</definedName>
    <definedName name="XREF_COLUMN_20" localSheetId="6" hidden="1">'[44]Evolucion PN'!#REF!</definedName>
    <definedName name="XREF_COLUMN_20" hidden="1">'[44]Evolucion PN'!#REF!</definedName>
    <definedName name="XREF_COLUMN_21" localSheetId="7" hidden="1">'[44]Evolucion PN'!#REF!</definedName>
    <definedName name="XREF_COLUMN_21" localSheetId="2" hidden="1">'[44]Evolucion PN'!#REF!</definedName>
    <definedName name="XREF_COLUMN_21" localSheetId="6" hidden="1">'[44]Evolucion PN'!#REF!</definedName>
    <definedName name="XREF_COLUMN_21" hidden="1">'[44]Evolucion PN'!#REF!</definedName>
    <definedName name="XREF_COLUMN_22" localSheetId="7" hidden="1">'[44]Evolucion PN'!#REF!</definedName>
    <definedName name="XREF_COLUMN_22" localSheetId="2" hidden="1">'[44]Evolucion PN'!#REF!</definedName>
    <definedName name="XREF_COLUMN_22" localSheetId="6" hidden="1">'[44]Evolucion PN'!#REF!</definedName>
    <definedName name="XREF_COLUMN_22" hidden="1">'[44]Evolucion PN'!#REF!</definedName>
    <definedName name="XREF_COLUMN_23" localSheetId="7" hidden="1">'[44]Evolucion PN'!#REF!</definedName>
    <definedName name="XREF_COLUMN_23" localSheetId="2" hidden="1">'[44]Evolucion PN'!#REF!</definedName>
    <definedName name="XREF_COLUMN_23" localSheetId="6" hidden="1">'[44]Evolucion PN'!#REF!</definedName>
    <definedName name="XREF_COLUMN_23" hidden="1">'[44]Evolucion PN'!#REF!</definedName>
    <definedName name="XREF_COLUMN_24" localSheetId="7" hidden="1">#REF!</definedName>
    <definedName name="XREF_COLUMN_24" localSheetId="2" hidden="1">#REF!</definedName>
    <definedName name="XREF_COLUMN_24" localSheetId="6" hidden="1">#REF!</definedName>
    <definedName name="XREF_COLUMN_24" hidden="1">#REF!</definedName>
    <definedName name="XREF_COLUMN_26" localSheetId="7" hidden="1">'[56]Evolucion PN'!#REF!</definedName>
    <definedName name="XREF_COLUMN_26" localSheetId="2" hidden="1">'[56]Evolucion PN'!#REF!</definedName>
    <definedName name="XREF_COLUMN_26" localSheetId="6" hidden="1">'[56]Evolucion PN'!#REF!</definedName>
    <definedName name="XREF_COLUMN_26" hidden="1">'[56]Evolucion PN'!#REF!</definedName>
    <definedName name="XREF_COLUMN_27" localSheetId="7" hidden="1">'[56]Evolucion PN'!#REF!</definedName>
    <definedName name="XREF_COLUMN_27" localSheetId="2" hidden="1">'[56]Evolucion PN'!#REF!</definedName>
    <definedName name="XREF_COLUMN_27" localSheetId="6" hidden="1">'[56]Evolucion PN'!#REF!</definedName>
    <definedName name="XREF_COLUMN_27" hidden="1">'[56]Evolucion PN'!#REF!</definedName>
    <definedName name="XREF_COLUMN_3" localSheetId="7" hidden="1">'[57]BG Dic 06 vs. Dic 05 '!#REF!</definedName>
    <definedName name="XREF_COLUMN_3" localSheetId="2" hidden="1">'[57]BG Dic 06 vs. Dic 05 '!#REF!</definedName>
    <definedName name="XREF_COLUMN_3" localSheetId="6" hidden="1">'[57]BG Dic 06 vs. Dic 05 '!#REF!</definedName>
    <definedName name="XREF_COLUMN_3" hidden="1">'[57]BG Dic 06 vs. Dic 05 '!#REF!</definedName>
    <definedName name="XREF_COLUMN_4" localSheetId="7" hidden="1">'[58] Movimiento AF'!#REF!</definedName>
    <definedName name="XREF_COLUMN_4" localSheetId="2" hidden="1">'[58] Movimiento AF'!#REF!</definedName>
    <definedName name="XREF_COLUMN_4" localSheetId="6" hidden="1">'[58] Movimiento AF'!#REF!</definedName>
    <definedName name="XREF_COLUMN_4" hidden="1">'[58] Movimiento AF'!#REF!</definedName>
    <definedName name="XREF_COLUMN_5" localSheetId="7" hidden="1">'[58] Movimiento AF'!#REF!</definedName>
    <definedName name="XREF_COLUMN_5" localSheetId="2" hidden="1">'[58] Movimiento AF'!#REF!</definedName>
    <definedName name="XREF_COLUMN_5" localSheetId="6" hidden="1">'[58] Movimiento AF'!#REF!</definedName>
    <definedName name="XREF_COLUMN_5" hidden="1">'[58] Movimiento AF'!#REF!</definedName>
    <definedName name="XREF_COLUMN_6" localSheetId="7" hidden="1">'[58] Movimiento AF'!#REF!</definedName>
    <definedName name="XREF_COLUMN_6" localSheetId="2" hidden="1">'[58] Movimiento AF'!#REF!</definedName>
    <definedName name="XREF_COLUMN_6" localSheetId="6" hidden="1">'[58] Movimiento AF'!#REF!</definedName>
    <definedName name="XREF_COLUMN_6" hidden="1">'[58] Movimiento AF'!#REF!</definedName>
    <definedName name="XREF_COLUMN_7" localSheetId="7" hidden="1">#REF!</definedName>
    <definedName name="XREF_COLUMN_7" localSheetId="2" hidden="1">#REF!</definedName>
    <definedName name="XREF_COLUMN_7" localSheetId="6" hidden="1">#REF!</definedName>
    <definedName name="XREF_COLUMN_7" hidden="1">#REF!</definedName>
    <definedName name="XREF_COLUMN_8" localSheetId="7" hidden="1">'[54]Ago 05 PPC'!#REF!</definedName>
    <definedName name="XREF_COLUMN_8" localSheetId="2" hidden="1">'[54]Ago 05 PPC'!#REF!</definedName>
    <definedName name="XREF_COLUMN_8" localSheetId="6" hidden="1">'[54]Ago 05 PPC'!#REF!</definedName>
    <definedName name="XREF_COLUMN_8" hidden="1">'[54]Ago 05 PPC'!#REF!</definedName>
    <definedName name="XREF_COLUMN_9" localSheetId="7" hidden="1">#REF!</definedName>
    <definedName name="XREF_COLUMN_9" localSheetId="2" hidden="1">#REF!</definedName>
    <definedName name="XREF_COLUMN_9" localSheetId="6" hidden="1">#REF!</definedName>
    <definedName name="XREF_COLUMN_9" hidden="1">#REF!</definedName>
    <definedName name="XRefActiveRow" localSheetId="7" hidden="1">#REF!</definedName>
    <definedName name="XRefActiveRow" localSheetId="2" hidden="1">#REF!</definedName>
    <definedName name="XRefActiveRow" localSheetId="6" hidden="1">#REF!</definedName>
    <definedName name="XRefActiveRow" hidden="1">#REF!</definedName>
    <definedName name="XRefColumnsCount" hidden="1">2</definedName>
    <definedName name="XRefCopy1" localSheetId="7" hidden="1">#REF!</definedName>
    <definedName name="XRefCopy1" localSheetId="2" hidden="1">#REF!</definedName>
    <definedName name="XRefCopy1" localSheetId="6" hidden="1">#REF!</definedName>
    <definedName name="XRefCopy1" hidden="1">#REF!</definedName>
    <definedName name="XRefCopy10" localSheetId="7" hidden="1">'[58] Movimiento AF'!#REF!</definedName>
    <definedName name="XRefCopy10" localSheetId="2" hidden="1">'[58] Movimiento AF'!#REF!</definedName>
    <definedName name="XRefCopy10" localSheetId="6" hidden="1">'[58] Movimiento AF'!#REF!</definedName>
    <definedName name="XRefCopy10" hidden="1">'[58] Movimiento AF'!#REF!</definedName>
    <definedName name="XRefCopy100" localSheetId="7" hidden="1">#REF!</definedName>
    <definedName name="XRefCopy100" localSheetId="2" hidden="1">#REF!</definedName>
    <definedName name="XRefCopy100" localSheetId="6" hidden="1">#REF!</definedName>
    <definedName name="XRefCopy100" hidden="1">#REF!</definedName>
    <definedName name="XRefCopy100Row" localSheetId="7" hidden="1">#REF!</definedName>
    <definedName name="XRefCopy100Row" localSheetId="2" hidden="1">#REF!</definedName>
    <definedName name="XRefCopy100Row" localSheetId="6" hidden="1">#REF!</definedName>
    <definedName name="XRefCopy100Row" hidden="1">#REF!</definedName>
    <definedName name="XRefCopy101" localSheetId="7" hidden="1">#REF!</definedName>
    <definedName name="XRefCopy101" localSheetId="2" hidden="1">#REF!</definedName>
    <definedName name="XRefCopy101" localSheetId="6" hidden="1">#REF!</definedName>
    <definedName name="XRefCopy101" hidden="1">#REF!</definedName>
    <definedName name="XRefCopy101Row" localSheetId="7" hidden="1">#REF!</definedName>
    <definedName name="XRefCopy101Row" localSheetId="2" hidden="1">#REF!</definedName>
    <definedName name="XRefCopy101Row" localSheetId="6" hidden="1">#REF!</definedName>
    <definedName name="XRefCopy101Row" hidden="1">#REF!</definedName>
    <definedName name="XRefCopy102" localSheetId="7" hidden="1">#REF!</definedName>
    <definedName name="XRefCopy102" localSheetId="2" hidden="1">#REF!</definedName>
    <definedName name="XRefCopy102" localSheetId="6" hidden="1">#REF!</definedName>
    <definedName name="XRefCopy102" hidden="1">#REF!</definedName>
    <definedName name="XRefCopy102Row" localSheetId="7" hidden="1">#REF!</definedName>
    <definedName name="XRefCopy102Row" localSheetId="2" hidden="1">#REF!</definedName>
    <definedName name="XRefCopy102Row" localSheetId="6" hidden="1">#REF!</definedName>
    <definedName name="XRefCopy102Row" hidden="1">#REF!</definedName>
    <definedName name="XRefCopy103" localSheetId="7" hidden="1">#REF!</definedName>
    <definedName name="XRefCopy103" localSheetId="2" hidden="1">#REF!</definedName>
    <definedName name="XRefCopy103" localSheetId="6" hidden="1">#REF!</definedName>
    <definedName name="XRefCopy103" hidden="1">#REF!</definedName>
    <definedName name="XRefCopy103Row" localSheetId="7" hidden="1">#REF!</definedName>
    <definedName name="XRefCopy103Row" localSheetId="2" hidden="1">#REF!</definedName>
    <definedName name="XRefCopy103Row" localSheetId="6" hidden="1">#REF!</definedName>
    <definedName name="XRefCopy103Row" hidden="1">#REF!</definedName>
    <definedName name="XRefCopy104" localSheetId="7" hidden="1">#REF!</definedName>
    <definedName name="XRefCopy104" localSheetId="2" hidden="1">#REF!</definedName>
    <definedName name="XRefCopy104" localSheetId="6" hidden="1">#REF!</definedName>
    <definedName name="XRefCopy104" hidden="1">#REF!</definedName>
    <definedName name="XRefCopy104Row" localSheetId="7" hidden="1">#REF!</definedName>
    <definedName name="XRefCopy104Row" localSheetId="2" hidden="1">#REF!</definedName>
    <definedName name="XRefCopy104Row" localSheetId="6" hidden="1">#REF!</definedName>
    <definedName name="XRefCopy104Row" hidden="1">#REF!</definedName>
    <definedName name="XRefCopy105" localSheetId="7" hidden="1">#REF!</definedName>
    <definedName name="XRefCopy105" localSheetId="2" hidden="1">#REF!</definedName>
    <definedName name="XRefCopy105" localSheetId="6" hidden="1">#REF!</definedName>
    <definedName name="XRefCopy105" hidden="1">#REF!</definedName>
    <definedName name="XRefCopy105Row" localSheetId="7" hidden="1">#REF!</definedName>
    <definedName name="XRefCopy105Row" localSheetId="2" hidden="1">#REF!</definedName>
    <definedName name="XRefCopy105Row" localSheetId="6" hidden="1">#REF!</definedName>
    <definedName name="XRefCopy105Row" hidden="1">#REF!</definedName>
    <definedName name="XRefCopy106" localSheetId="7" hidden="1">#REF!</definedName>
    <definedName name="XRefCopy106" localSheetId="2" hidden="1">#REF!</definedName>
    <definedName name="XRefCopy106" localSheetId="6" hidden="1">#REF!</definedName>
    <definedName name="XRefCopy106" hidden="1">#REF!</definedName>
    <definedName name="XRefCopy106Row" localSheetId="7" hidden="1">#REF!</definedName>
    <definedName name="XRefCopy106Row" localSheetId="2" hidden="1">#REF!</definedName>
    <definedName name="XRefCopy106Row" localSheetId="6" hidden="1">#REF!</definedName>
    <definedName name="XRefCopy106Row" hidden="1">#REF!</definedName>
    <definedName name="XRefCopy107" localSheetId="7" hidden="1">#REF!</definedName>
    <definedName name="XRefCopy107" localSheetId="2" hidden="1">#REF!</definedName>
    <definedName name="XRefCopy107" localSheetId="6" hidden="1">#REF!</definedName>
    <definedName name="XRefCopy107" hidden="1">#REF!</definedName>
    <definedName name="XRefCopy107Row" localSheetId="7" hidden="1">#REF!</definedName>
    <definedName name="XRefCopy107Row" localSheetId="2" hidden="1">#REF!</definedName>
    <definedName name="XRefCopy107Row" localSheetId="6" hidden="1">#REF!</definedName>
    <definedName name="XRefCopy107Row" hidden="1">#REF!</definedName>
    <definedName name="XRefCopy108" localSheetId="7" hidden="1">#REF!</definedName>
    <definedName name="XRefCopy108" localSheetId="2" hidden="1">#REF!</definedName>
    <definedName name="XRefCopy108" localSheetId="6" hidden="1">#REF!</definedName>
    <definedName name="XRefCopy108" hidden="1">#REF!</definedName>
    <definedName name="XRefCopy108Row" localSheetId="7" hidden="1">#REF!</definedName>
    <definedName name="XRefCopy108Row" localSheetId="2" hidden="1">#REF!</definedName>
    <definedName name="XRefCopy108Row" localSheetId="6" hidden="1">#REF!</definedName>
    <definedName name="XRefCopy108Row" hidden="1">#REF!</definedName>
    <definedName name="XRefCopy109" localSheetId="7" hidden="1">#REF!</definedName>
    <definedName name="XRefCopy109" localSheetId="2" hidden="1">#REF!</definedName>
    <definedName name="XRefCopy109" localSheetId="6" hidden="1">#REF!</definedName>
    <definedName name="XRefCopy109" hidden="1">#REF!</definedName>
    <definedName name="XRefCopy109Row" localSheetId="7" hidden="1">#REF!</definedName>
    <definedName name="XRefCopy109Row" localSheetId="2" hidden="1">#REF!</definedName>
    <definedName name="XRefCopy109Row" localSheetId="6" hidden="1">#REF!</definedName>
    <definedName name="XRefCopy109Row" hidden="1">#REF!</definedName>
    <definedName name="XRefCopy10Row" localSheetId="7" hidden="1">#REF!</definedName>
    <definedName name="XRefCopy10Row" localSheetId="2" hidden="1">#REF!</definedName>
    <definedName name="XRefCopy10Row" localSheetId="6" hidden="1">#REF!</definedName>
    <definedName name="XRefCopy10Row" hidden="1">#REF!</definedName>
    <definedName name="XRefCopy11" localSheetId="7" hidden="1">'[58] Movimiento AF'!#REF!</definedName>
    <definedName name="XRefCopy11" localSheetId="2" hidden="1">'[58] Movimiento AF'!#REF!</definedName>
    <definedName name="XRefCopy11" localSheetId="6" hidden="1">'[58] Movimiento AF'!#REF!</definedName>
    <definedName name="XRefCopy11" hidden="1">'[58] Movimiento AF'!#REF!</definedName>
    <definedName name="XRefCopy110" localSheetId="7" hidden="1">'[31]Test de Ventas'!#REF!</definedName>
    <definedName name="XRefCopy110" localSheetId="2" hidden="1">'[31]Test de Ventas'!#REF!</definedName>
    <definedName name="XRefCopy110" localSheetId="6" hidden="1">'[31]Test de Ventas'!#REF!</definedName>
    <definedName name="XRefCopy110" hidden="1">'[31]Test de Ventas'!#REF!</definedName>
    <definedName name="XRefCopy110Row" localSheetId="7" hidden="1">#REF!</definedName>
    <definedName name="XRefCopy110Row" localSheetId="2" hidden="1">#REF!</definedName>
    <definedName name="XRefCopy110Row" localSheetId="6" hidden="1">#REF!</definedName>
    <definedName name="XRefCopy110Row" hidden="1">#REF!</definedName>
    <definedName name="XRefCopy111" localSheetId="7" hidden="1">'[31]Test de Ventas'!#REF!</definedName>
    <definedName name="XRefCopy111" localSheetId="2" hidden="1">'[31]Test de Ventas'!#REF!</definedName>
    <definedName name="XRefCopy111" localSheetId="6" hidden="1">'[31]Test de Ventas'!#REF!</definedName>
    <definedName name="XRefCopy111" hidden="1">'[31]Test de Ventas'!#REF!</definedName>
    <definedName name="XRefCopy111Row" localSheetId="7" hidden="1">#REF!</definedName>
    <definedName name="XRefCopy111Row" localSheetId="2" hidden="1">#REF!</definedName>
    <definedName name="XRefCopy111Row" localSheetId="6" hidden="1">#REF!</definedName>
    <definedName name="XRefCopy111Row" hidden="1">#REF!</definedName>
    <definedName name="XRefCopy112" localSheetId="7" hidden="1">#REF!</definedName>
    <definedName name="XRefCopy112" localSheetId="2" hidden="1">#REF!</definedName>
    <definedName name="XRefCopy112" localSheetId="6" hidden="1">#REF!</definedName>
    <definedName name="XRefCopy112" hidden="1">#REF!</definedName>
    <definedName name="XRefCopy112Row" localSheetId="7" hidden="1">#REF!</definedName>
    <definedName name="XRefCopy112Row" localSheetId="2" hidden="1">#REF!</definedName>
    <definedName name="XRefCopy112Row" localSheetId="6" hidden="1">#REF!</definedName>
    <definedName name="XRefCopy112Row" hidden="1">#REF!</definedName>
    <definedName name="XRefCopy113" localSheetId="7" hidden="1">#REF!</definedName>
    <definedName name="XRefCopy113" localSheetId="2" hidden="1">#REF!</definedName>
    <definedName name="XRefCopy113" localSheetId="6" hidden="1">#REF!</definedName>
    <definedName name="XRefCopy113" hidden="1">#REF!</definedName>
    <definedName name="XRefCopy113Row" localSheetId="7" hidden="1">#REF!</definedName>
    <definedName name="XRefCopy113Row" localSheetId="2" hidden="1">#REF!</definedName>
    <definedName name="XRefCopy113Row" localSheetId="6" hidden="1">#REF!</definedName>
    <definedName name="XRefCopy113Row" hidden="1">#REF!</definedName>
    <definedName name="XRefCopy114" localSheetId="7" hidden="1">#REF!</definedName>
    <definedName name="XRefCopy114" localSheetId="2" hidden="1">#REF!</definedName>
    <definedName name="XRefCopy114" localSheetId="6" hidden="1">#REF!</definedName>
    <definedName name="XRefCopy114" hidden="1">#REF!</definedName>
    <definedName name="XRefCopy114Row" localSheetId="7" hidden="1">#REF!</definedName>
    <definedName name="XRefCopy114Row" localSheetId="2" hidden="1">#REF!</definedName>
    <definedName name="XRefCopy114Row" localSheetId="6" hidden="1">#REF!</definedName>
    <definedName name="XRefCopy114Row" hidden="1">#REF!</definedName>
    <definedName name="XRefCopy115" localSheetId="7" hidden="1">#REF!</definedName>
    <definedName name="XRefCopy115" localSheetId="2" hidden="1">#REF!</definedName>
    <definedName name="XRefCopy115" localSheetId="6" hidden="1">#REF!</definedName>
    <definedName name="XRefCopy115" hidden="1">#REF!</definedName>
    <definedName name="XRefCopy115Row" localSheetId="7" hidden="1">#REF!</definedName>
    <definedName name="XRefCopy115Row" localSheetId="2" hidden="1">#REF!</definedName>
    <definedName name="XRefCopy115Row" localSheetId="6" hidden="1">#REF!</definedName>
    <definedName name="XRefCopy115Row" hidden="1">#REF!</definedName>
    <definedName name="XRefCopy116" localSheetId="7" hidden="1">#REF!</definedName>
    <definedName name="XRefCopy116" localSheetId="2" hidden="1">#REF!</definedName>
    <definedName name="XRefCopy116" localSheetId="6" hidden="1">#REF!</definedName>
    <definedName name="XRefCopy116" hidden="1">#REF!</definedName>
    <definedName name="XRefCopy116Row" localSheetId="7" hidden="1">#REF!</definedName>
    <definedName name="XRefCopy116Row" localSheetId="2" hidden="1">#REF!</definedName>
    <definedName name="XRefCopy116Row" localSheetId="6" hidden="1">#REF!</definedName>
    <definedName name="XRefCopy116Row" hidden="1">#REF!</definedName>
    <definedName name="XRefCopy117" localSheetId="7" hidden="1">#REF!</definedName>
    <definedName name="XRefCopy117" localSheetId="2" hidden="1">#REF!</definedName>
    <definedName name="XRefCopy117" localSheetId="6" hidden="1">#REF!</definedName>
    <definedName name="XRefCopy117" hidden="1">#REF!</definedName>
    <definedName name="XRefCopy117Row" localSheetId="7" hidden="1">#REF!</definedName>
    <definedName name="XRefCopy117Row" localSheetId="2" hidden="1">#REF!</definedName>
    <definedName name="XRefCopy117Row" localSheetId="6" hidden="1">#REF!</definedName>
    <definedName name="XRefCopy117Row" hidden="1">#REF!</definedName>
    <definedName name="XRefCopy118" localSheetId="7" hidden="1">#REF!</definedName>
    <definedName name="XRefCopy118" localSheetId="2" hidden="1">#REF!</definedName>
    <definedName name="XRefCopy118" localSheetId="6" hidden="1">#REF!</definedName>
    <definedName name="XRefCopy118" hidden="1">#REF!</definedName>
    <definedName name="XRefCopy118Row" localSheetId="7" hidden="1">#REF!</definedName>
    <definedName name="XRefCopy118Row" localSheetId="2" hidden="1">#REF!</definedName>
    <definedName name="XRefCopy118Row" localSheetId="6" hidden="1">#REF!</definedName>
    <definedName name="XRefCopy118Row" hidden="1">#REF!</definedName>
    <definedName name="XRefCopy119" localSheetId="7" hidden="1">#REF!</definedName>
    <definedName name="XRefCopy119" localSheetId="2" hidden="1">#REF!</definedName>
    <definedName name="XRefCopy119" localSheetId="6" hidden="1">#REF!</definedName>
    <definedName name="XRefCopy119" hidden="1">#REF!</definedName>
    <definedName name="XRefCopy119Row" localSheetId="7" hidden="1">#REF!</definedName>
    <definedName name="XRefCopy119Row" localSheetId="2" hidden="1">#REF!</definedName>
    <definedName name="XRefCopy119Row" localSheetId="6" hidden="1">#REF!</definedName>
    <definedName name="XRefCopy119Row" hidden="1">#REF!</definedName>
    <definedName name="XRefCopy11Row" localSheetId="7" hidden="1">#REF!</definedName>
    <definedName name="XRefCopy11Row" localSheetId="2" hidden="1">#REF!</definedName>
    <definedName name="XRefCopy11Row" localSheetId="6" hidden="1">#REF!</definedName>
    <definedName name="XRefCopy11Row" hidden="1">#REF!</definedName>
    <definedName name="XRefCopy12" localSheetId="7" hidden="1">#REF!</definedName>
    <definedName name="XRefCopy12" localSheetId="2" hidden="1">#REF!</definedName>
    <definedName name="XRefCopy12" localSheetId="6" hidden="1">#REF!</definedName>
    <definedName name="XRefCopy12" hidden="1">#REF!</definedName>
    <definedName name="XRefCopy120" localSheetId="7" hidden="1">#REF!</definedName>
    <definedName name="XRefCopy120" localSheetId="2" hidden="1">#REF!</definedName>
    <definedName name="XRefCopy120" localSheetId="6" hidden="1">#REF!</definedName>
    <definedName name="XRefCopy120" hidden="1">#REF!</definedName>
    <definedName name="XRefCopy120Row" localSheetId="7" hidden="1">#REF!</definedName>
    <definedName name="XRefCopy120Row" localSheetId="2" hidden="1">#REF!</definedName>
    <definedName name="XRefCopy120Row" localSheetId="6" hidden="1">#REF!</definedName>
    <definedName name="XRefCopy120Row" hidden="1">#REF!</definedName>
    <definedName name="XRefCopy121" localSheetId="7" hidden="1">#REF!</definedName>
    <definedName name="XRefCopy121" localSheetId="2" hidden="1">#REF!</definedName>
    <definedName name="XRefCopy121" localSheetId="6" hidden="1">#REF!</definedName>
    <definedName name="XRefCopy121" hidden="1">#REF!</definedName>
    <definedName name="XRefCopy121Row" localSheetId="7" hidden="1">#REF!</definedName>
    <definedName name="XRefCopy121Row" localSheetId="2" hidden="1">#REF!</definedName>
    <definedName name="XRefCopy121Row" localSheetId="6" hidden="1">#REF!</definedName>
    <definedName name="XRefCopy121Row" hidden="1">#REF!</definedName>
    <definedName name="XRefCopy122" localSheetId="7" hidden="1">#REF!</definedName>
    <definedName name="XRefCopy122" localSheetId="2" hidden="1">#REF!</definedName>
    <definedName name="XRefCopy122" localSheetId="6" hidden="1">#REF!</definedName>
    <definedName name="XRefCopy122" hidden="1">#REF!</definedName>
    <definedName name="XRefCopy122Row" localSheetId="7" hidden="1">#REF!</definedName>
    <definedName name="XRefCopy122Row" localSheetId="2" hidden="1">#REF!</definedName>
    <definedName name="XRefCopy122Row" localSheetId="6" hidden="1">#REF!</definedName>
    <definedName name="XRefCopy122Row" hidden="1">#REF!</definedName>
    <definedName name="XRefCopy123" localSheetId="7" hidden="1">#REF!</definedName>
    <definedName name="XRefCopy123" localSheetId="2" hidden="1">#REF!</definedName>
    <definedName name="XRefCopy123" localSheetId="6" hidden="1">#REF!</definedName>
    <definedName name="XRefCopy123" hidden="1">#REF!</definedName>
    <definedName name="XRefCopy123Row" localSheetId="7" hidden="1">#REF!</definedName>
    <definedName name="XRefCopy123Row" localSheetId="2" hidden="1">#REF!</definedName>
    <definedName name="XRefCopy123Row" localSheetId="6" hidden="1">#REF!</definedName>
    <definedName name="XRefCopy123Row" hidden="1">#REF!</definedName>
    <definedName name="XRefCopy124" localSheetId="7" hidden="1">#REF!</definedName>
    <definedName name="XRefCopy124" localSheetId="2" hidden="1">#REF!</definedName>
    <definedName name="XRefCopy124" localSheetId="6" hidden="1">#REF!</definedName>
    <definedName name="XRefCopy124" hidden="1">#REF!</definedName>
    <definedName name="XRefCopy124Row" localSheetId="7" hidden="1">#REF!</definedName>
    <definedName name="XRefCopy124Row" localSheetId="2" hidden="1">#REF!</definedName>
    <definedName name="XRefCopy124Row" localSheetId="6" hidden="1">#REF!</definedName>
    <definedName name="XRefCopy124Row" hidden="1">#REF!</definedName>
    <definedName name="XRefCopy125" localSheetId="7" hidden="1">#REF!</definedName>
    <definedName name="XRefCopy125" localSheetId="2" hidden="1">#REF!</definedName>
    <definedName name="XRefCopy125" localSheetId="6" hidden="1">#REF!</definedName>
    <definedName name="XRefCopy125" hidden="1">#REF!</definedName>
    <definedName name="XRefCopy125Row" localSheetId="7" hidden="1">#REF!</definedName>
    <definedName name="XRefCopy125Row" localSheetId="2" hidden="1">#REF!</definedName>
    <definedName name="XRefCopy125Row" localSheetId="6" hidden="1">#REF!</definedName>
    <definedName name="XRefCopy125Row" hidden="1">#REF!</definedName>
    <definedName name="XRefCopy126" localSheetId="7" hidden="1">#REF!</definedName>
    <definedName name="XRefCopy126" localSheetId="2" hidden="1">#REF!</definedName>
    <definedName name="XRefCopy126" localSheetId="6" hidden="1">#REF!</definedName>
    <definedName name="XRefCopy126" hidden="1">#REF!</definedName>
    <definedName name="XRefCopy126Row" localSheetId="7" hidden="1">#REF!</definedName>
    <definedName name="XRefCopy126Row" localSheetId="2" hidden="1">#REF!</definedName>
    <definedName name="XRefCopy126Row" localSheetId="6" hidden="1">#REF!</definedName>
    <definedName name="XRefCopy126Row" hidden="1">#REF!</definedName>
    <definedName name="XRefCopy127" localSheetId="7" hidden="1">#REF!</definedName>
    <definedName name="XRefCopy127" localSheetId="2" hidden="1">#REF!</definedName>
    <definedName name="XRefCopy127" localSheetId="6" hidden="1">#REF!</definedName>
    <definedName name="XRefCopy127" hidden="1">#REF!</definedName>
    <definedName name="XRefCopy127Row" localSheetId="7" hidden="1">#REF!</definedName>
    <definedName name="XRefCopy127Row" localSheetId="2" hidden="1">#REF!</definedName>
    <definedName name="XRefCopy127Row" localSheetId="6" hidden="1">#REF!</definedName>
    <definedName name="XRefCopy127Row" hidden="1">#REF!</definedName>
    <definedName name="XRefCopy128" localSheetId="7" hidden="1">#REF!</definedName>
    <definedName name="XRefCopy128" localSheetId="2" hidden="1">#REF!</definedName>
    <definedName name="XRefCopy128" localSheetId="6" hidden="1">#REF!</definedName>
    <definedName name="XRefCopy128" hidden="1">#REF!</definedName>
    <definedName name="XRefCopy128Row" localSheetId="7" hidden="1">[54]XREF!#REF!</definedName>
    <definedName name="XRefCopy128Row" localSheetId="2" hidden="1">[54]XREF!#REF!</definedName>
    <definedName name="XRefCopy128Row" localSheetId="6" hidden="1">[54]XREF!#REF!</definedName>
    <definedName name="XRefCopy128Row" hidden="1">[54]XREF!#REF!</definedName>
    <definedName name="XRefCopy129" localSheetId="7" hidden="1">#REF!</definedName>
    <definedName name="XRefCopy129" localSheetId="2" hidden="1">#REF!</definedName>
    <definedName name="XRefCopy129" localSheetId="6" hidden="1">#REF!</definedName>
    <definedName name="XRefCopy129" hidden="1">#REF!</definedName>
    <definedName name="XRefCopy129Row" localSheetId="7" hidden="1">#REF!</definedName>
    <definedName name="XRefCopy129Row" localSheetId="2" hidden="1">#REF!</definedName>
    <definedName name="XRefCopy129Row" localSheetId="6" hidden="1">#REF!</definedName>
    <definedName name="XRefCopy129Row" hidden="1">#REF!</definedName>
    <definedName name="XRefCopy12Row" localSheetId="7" hidden="1">#REF!</definedName>
    <definedName name="XRefCopy12Row" localSheetId="2" hidden="1">#REF!</definedName>
    <definedName name="XRefCopy12Row" localSheetId="6" hidden="1">#REF!</definedName>
    <definedName name="XRefCopy12Row" hidden="1">#REF!</definedName>
    <definedName name="XRefCopy13" localSheetId="7" hidden="1">[59]Aguinaldos!#REF!</definedName>
    <definedName name="XRefCopy13" localSheetId="2" hidden="1">[59]Aguinaldos!#REF!</definedName>
    <definedName name="XRefCopy13" localSheetId="6" hidden="1">[59]Aguinaldos!#REF!</definedName>
    <definedName name="XRefCopy13" hidden="1">[59]Aguinaldos!#REF!</definedName>
    <definedName name="XRefCopy130" localSheetId="7" hidden="1">#REF!</definedName>
    <definedName name="XRefCopy130" localSheetId="2" hidden="1">#REF!</definedName>
    <definedName name="XRefCopy130" localSheetId="6" hidden="1">#REF!</definedName>
    <definedName name="XRefCopy130" hidden="1">#REF!</definedName>
    <definedName name="XRefCopy130Row" localSheetId="7" hidden="1">#REF!</definedName>
    <definedName name="XRefCopy130Row" localSheetId="2" hidden="1">#REF!</definedName>
    <definedName name="XRefCopy130Row" localSheetId="6" hidden="1">#REF!</definedName>
    <definedName name="XRefCopy130Row" hidden="1">#REF!</definedName>
    <definedName name="XRefCopy131" localSheetId="7" hidden="1">#REF!</definedName>
    <definedName name="XRefCopy131" localSheetId="2" hidden="1">#REF!</definedName>
    <definedName name="XRefCopy131" localSheetId="6" hidden="1">#REF!</definedName>
    <definedName name="XRefCopy131" hidden="1">#REF!</definedName>
    <definedName name="XRefCopy131Row" localSheetId="7" hidden="1">#REF!</definedName>
    <definedName name="XRefCopy131Row" localSheetId="2" hidden="1">#REF!</definedName>
    <definedName name="XRefCopy131Row" localSheetId="6" hidden="1">#REF!</definedName>
    <definedName name="XRefCopy131Row" hidden="1">#REF!</definedName>
    <definedName name="XRefCopy132" localSheetId="7" hidden="1">#REF!</definedName>
    <definedName name="XRefCopy132" localSheetId="2" hidden="1">#REF!</definedName>
    <definedName name="XRefCopy132" localSheetId="6" hidden="1">#REF!</definedName>
    <definedName name="XRefCopy132" hidden="1">#REF!</definedName>
    <definedName name="XRefCopy132Row" localSheetId="7" hidden="1">#REF!</definedName>
    <definedName name="XRefCopy132Row" localSheetId="2" hidden="1">#REF!</definedName>
    <definedName name="XRefCopy132Row" localSheetId="6" hidden="1">#REF!</definedName>
    <definedName name="XRefCopy132Row" hidden="1">#REF!</definedName>
    <definedName name="XRefCopy133" localSheetId="7" hidden="1">#REF!</definedName>
    <definedName name="XRefCopy133" localSheetId="2" hidden="1">#REF!</definedName>
    <definedName name="XRefCopy133" localSheetId="6" hidden="1">#REF!</definedName>
    <definedName name="XRefCopy133" hidden="1">#REF!</definedName>
    <definedName name="XRefCopy133Row" localSheetId="7" hidden="1">#REF!</definedName>
    <definedName name="XRefCopy133Row" localSheetId="2" hidden="1">#REF!</definedName>
    <definedName name="XRefCopy133Row" localSheetId="6" hidden="1">#REF!</definedName>
    <definedName name="XRefCopy133Row" hidden="1">#REF!</definedName>
    <definedName name="XRefCopy134" localSheetId="7" hidden="1">#REF!</definedName>
    <definedName name="XRefCopy134" localSheetId="2" hidden="1">#REF!</definedName>
    <definedName name="XRefCopy134" localSheetId="6" hidden="1">#REF!</definedName>
    <definedName name="XRefCopy134" hidden="1">#REF!</definedName>
    <definedName name="XRefCopy134Row" localSheetId="7" hidden="1">#REF!</definedName>
    <definedName name="XRefCopy134Row" localSheetId="2" hidden="1">#REF!</definedName>
    <definedName name="XRefCopy134Row" localSheetId="6" hidden="1">#REF!</definedName>
    <definedName name="XRefCopy134Row" hidden="1">#REF!</definedName>
    <definedName name="XRefCopy135" localSheetId="7" hidden="1">#REF!</definedName>
    <definedName name="XRefCopy135" localSheetId="2" hidden="1">#REF!</definedName>
    <definedName name="XRefCopy135" localSheetId="6" hidden="1">#REF!</definedName>
    <definedName name="XRefCopy135" hidden="1">#REF!</definedName>
    <definedName name="XRefCopy135Row" localSheetId="7" hidden="1">#REF!</definedName>
    <definedName name="XRefCopy135Row" localSheetId="2" hidden="1">#REF!</definedName>
    <definedName name="XRefCopy135Row" localSheetId="6" hidden="1">#REF!</definedName>
    <definedName name="XRefCopy135Row" hidden="1">#REF!</definedName>
    <definedName name="XRefCopy136" localSheetId="7" hidden="1">#REF!</definedName>
    <definedName name="XRefCopy136" localSheetId="2" hidden="1">#REF!</definedName>
    <definedName name="XRefCopy136" localSheetId="6" hidden="1">#REF!</definedName>
    <definedName name="XRefCopy136" hidden="1">#REF!</definedName>
    <definedName name="XRefCopy136Row" localSheetId="7" hidden="1">#REF!</definedName>
    <definedName name="XRefCopy136Row" localSheetId="2" hidden="1">#REF!</definedName>
    <definedName name="XRefCopy136Row" localSheetId="6" hidden="1">#REF!</definedName>
    <definedName name="XRefCopy136Row" hidden="1">#REF!</definedName>
    <definedName name="XRefCopy137" localSheetId="7" hidden="1">#REF!</definedName>
    <definedName name="XRefCopy137" localSheetId="2" hidden="1">#REF!</definedName>
    <definedName name="XRefCopy137" localSheetId="6" hidden="1">#REF!</definedName>
    <definedName name="XRefCopy137" hidden="1">#REF!</definedName>
    <definedName name="XRefCopy137Row" localSheetId="7" hidden="1">#REF!</definedName>
    <definedName name="XRefCopy137Row" localSheetId="2" hidden="1">#REF!</definedName>
    <definedName name="XRefCopy137Row" localSheetId="6" hidden="1">#REF!</definedName>
    <definedName name="XRefCopy137Row" hidden="1">#REF!</definedName>
    <definedName name="XRefCopy138" localSheetId="7" hidden="1">#REF!</definedName>
    <definedName name="XRefCopy138" localSheetId="2" hidden="1">#REF!</definedName>
    <definedName name="XRefCopy138" localSheetId="6" hidden="1">#REF!</definedName>
    <definedName name="XRefCopy138" hidden="1">#REF!</definedName>
    <definedName name="XRefCopy138Row" localSheetId="7" hidden="1">#REF!</definedName>
    <definedName name="XRefCopy138Row" localSheetId="2" hidden="1">#REF!</definedName>
    <definedName name="XRefCopy138Row" localSheetId="6" hidden="1">#REF!</definedName>
    <definedName name="XRefCopy138Row" hidden="1">#REF!</definedName>
    <definedName name="XRefCopy139" localSheetId="7" hidden="1">#REF!</definedName>
    <definedName name="XRefCopy139" localSheetId="2" hidden="1">#REF!</definedName>
    <definedName name="XRefCopy139" localSheetId="6" hidden="1">#REF!</definedName>
    <definedName name="XRefCopy139" hidden="1">#REF!</definedName>
    <definedName name="XRefCopy139Row" localSheetId="7" hidden="1">#REF!</definedName>
    <definedName name="XRefCopy139Row" localSheetId="2" hidden="1">#REF!</definedName>
    <definedName name="XRefCopy139Row" localSheetId="6" hidden="1">#REF!</definedName>
    <definedName name="XRefCopy139Row" hidden="1">#REF!</definedName>
    <definedName name="XRefCopy13Row" localSheetId="7" hidden="1">#REF!</definedName>
    <definedName name="XRefCopy13Row" localSheetId="2" hidden="1">#REF!</definedName>
    <definedName name="XRefCopy13Row" localSheetId="6" hidden="1">#REF!</definedName>
    <definedName name="XRefCopy13Row" hidden="1">#REF!</definedName>
    <definedName name="XRefCopy14" localSheetId="7" hidden="1">[59]Aguinaldos!#REF!</definedName>
    <definedName name="XRefCopy14" localSheetId="2" hidden="1">[59]Aguinaldos!#REF!</definedName>
    <definedName name="XRefCopy14" localSheetId="6" hidden="1">[59]Aguinaldos!#REF!</definedName>
    <definedName name="XRefCopy14" hidden="1">[59]Aguinaldos!#REF!</definedName>
    <definedName name="XRefCopy140" localSheetId="7" hidden="1">#REF!</definedName>
    <definedName name="XRefCopy140" localSheetId="2" hidden="1">#REF!</definedName>
    <definedName name="XRefCopy140" localSheetId="6" hidden="1">#REF!</definedName>
    <definedName name="XRefCopy140" hidden="1">#REF!</definedName>
    <definedName name="XRefCopy140Row" localSheetId="7" hidden="1">#REF!</definedName>
    <definedName name="XRefCopy140Row" localSheetId="2" hidden="1">#REF!</definedName>
    <definedName name="XRefCopy140Row" localSheetId="6" hidden="1">#REF!</definedName>
    <definedName name="XRefCopy140Row" hidden="1">#REF!</definedName>
    <definedName name="XRefCopy141" localSheetId="7" hidden="1">'[31]Test de Ventas'!#REF!</definedName>
    <definedName name="XRefCopy141" localSheetId="2" hidden="1">'[31]Test de Ventas'!#REF!</definedName>
    <definedName name="XRefCopy141" localSheetId="6" hidden="1">'[31]Test de Ventas'!#REF!</definedName>
    <definedName name="XRefCopy141" hidden="1">'[31]Test de Ventas'!#REF!</definedName>
    <definedName name="XRefCopy141Row" localSheetId="7" hidden="1">#REF!</definedName>
    <definedName name="XRefCopy141Row" localSheetId="2" hidden="1">#REF!</definedName>
    <definedName name="XRefCopy141Row" localSheetId="6" hidden="1">#REF!</definedName>
    <definedName name="XRefCopy141Row" hidden="1">#REF!</definedName>
    <definedName name="XRefCopy142" localSheetId="7" hidden="1">'[31]Test de Ventas'!#REF!</definedName>
    <definedName name="XRefCopy142" localSheetId="2" hidden="1">'[31]Test de Ventas'!#REF!</definedName>
    <definedName name="XRefCopy142" localSheetId="6" hidden="1">'[31]Test de Ventas'!#REF!</definedName>
    <definedName name="XRefCopy142" hidden="1">'[31]Test de Ventas'!#REF!</definedName>
    <definedName name="XRefCopy142Row" localSheetId="7" hidden="1">#REF!</definedName>
    <definedName name="XRefCopy142Row" localSheetId="2" hidden="1">#REF!</definedName>
    <definedName name="XRefCopy142Row" localSheetId="6" hidden="1">#REF!</definedName>
    <definedName name="XRefCopy142Row" hidden="1">#REF!</definedName>
    <definedName name="XRefCopy143" localSheetId="7" hidden="1">'[31]Test de Ventas'!#REF!</definedName>
    <definedName name="XRefCopy143" localSheetId="2" hidden="1">'[31]Test de Ventas'!#REF!</definedName>
    <definedName name="XRefCopy143" localSheetId="6" hidden="1">'[31]Test de Ventas'!#REF!</definedName>
    <definedName name="XRefCopy143" hidden="1">'[31]Test de Ventas'!#REF!</definedName>
    <definedName name="XRefCopy143Row" localSheetId="7" hidden="1">#REF!</definedName>
    <definedName name="XRefCopy143Row" localSheetId="2" hidden="1">#REF!</definedName>
    <definedName name="XRefCopy143Row" localSheetId="6" hidden="1">#REF!</definedName>
    <definedName name="XRefCopy143Row" hidden="1">#REF!</definedName>
    <definedName name="XRefCopy144" localSheetId="7" hidden="1">'[31]Test de Ventas'!#REF!</definedName>
    <definedName name="XRefCopy144" localSheetId="2" hidden="1">'[31]Test de Ventas'!#REF!</definedName>
    <definedName name="XRefCopy144" localSheetId="6" hidden="1">'[31]Test de Ventas'!#REF!</definedName>
    <definedName name="XRefCopy144" hidden="1">'[31]Test de Ventas'!#REF!</definedName>
    <definedName name="XRefCopy144Row" localSheetId="7" hidden="1">#REF!</definedName>
    <definedName name="XRefCopy144Row" localSheetId="2" hidden="1">#REF!</definedName>
    <definedName name="XRefCopy144Row" localSheetId="6" hidden="1">#REF!</definedName>
    <definedName name="XRefCopy144Row" hidden="1">#REF!</definedName>
    <definedName name="XRefCopy145" localSheetId="7" hidden="1">'[31]Test de Ventas'!#REF!</definedName>
    <definedName name="XRefCopy145" localSheetId="2" hidden="1">'[31]Test de Ventas'!#REF!</definedName>
    <definedName name="XRefCopy145" localSheetId="6" hidden="1">'[31]Test de Ventas'!#REF!</definedName>
    <definedName name="XRefCopy145" hidden="1">'[31]Test de Ventas'!#REF!</definedName>
    <definedName name="XRefCopy145Row" localSheetId="7" hidden="1">#REF!</definedName>
    <definedName name="XRefCopy145Row" localSheetId="2" hidden="1">#REF!</definedName>
    <definedName name="XRefCopy145Row" localSheetId="6" hidden="1">#REF!</definedName>
    <definedName name="XRefCopy145Row" hidden="1">#REF!</definedName>
    <definedName name="XRefCopy146" localSheetId="7" hidden="1">'[31]Test de Ventas'!#REF!</definedName>
    <definedName name="XRefCopy146" localSheetId="2" hidden="1">'[31]Test de Ventas'!#REF!</definedName>
    <definedName name="XRefCopy146" localSheetId="6" hidden="1">'[31]Test de Ventas'!#REF!</definedName>
    <definedName name="XRefCopy146" hidden="1">'[31]Test de Ventas'!#REF!</definedName>
    <definedName name="XRefCopy146Row" localSheetId="7" hidden="1">#REF!</definedName>
    <definedName name="XRefCopy146Row" localSheetId="2" hidden="1">#REF!</definedName>
    <definedName name="XRefCopy146Row" localSheetId="6" hidden="1">#REF!</definedName>
    <definedName name="XRefCopy146Row" hidden="1">#REF!</definedName>
    <definedName name="XRefCopy147" localSheetId="7" hidden="1">'[31]Test de Ventas'!#REF!</definedName>
    <definedName name="XRefCopy147" localSheetId="2" hidden="1">'[31]Test de Ventas'!#REF!</definedName>
    <definedName name="XRefCopy147" localSheetId="6" hidden="1">'[31]Test de Ventas'!#REF!</definedName>
    <definedName name="XRefCopy147" hidden="1">'[31]Test de Ventas'!#REF!</definedName>
    <definedName name="XRefCopy147Row" localSheetId="7" hidden="1">#REF!</definedName>
    <definedName name="XRefCopy147Row" localSheetId="2" hidden="1">#REF!</definedName>
    <definedName name="XRefCopy147Row" localSheetId="6" hidden="1">#REF!</definedName>
    <definedName name="XRefCopy147Row" hidden="1">#REF!</definedName>
    <definedName name="XRefCopy148" localSheetId="7" hidden="1">'[31]Test de Ventas'!#REF!</definedName>
    <definedName name="XRefCopy148" localSheetId="2" hidden="1">'[31]Test de Ventas'!#REF!</definedName>
    <definedName name="XRefCopy148" localSheetId="6" hidden="1">'[31]Test de Ventas'!#REF!</definedName>
    <definedName name="XRefCopy148" hidden="1">'[31]Test de Ventas'!#REF!</definedName>
    <definedName name="XRefCopy148Row" localSheetId="7" hidden="1">#REF!</definedName>
    <definedName name="XRefCopy148Row" localSheetId="2" hidden="1">#REF!</definedName>
    <definedName name="XRefCopy148Row" localSheetId="6" hidden="1">#REF!</definedName>
    <definedName name="XRefCopy148Row" hidden="1">#REF!</definedName>
    <definedName name="XRefCopy149" localSheetId="7" hidden="1">#REF!</definedName>
    <definedName name="XRefCopy149" localSheetId="2" hidden="1">#REF!</definedName>
    <definedName name="XRefCopy149" localSheetId="6" hidden="1">#REF!</definedName>
    <definedName name="XRefCopy149" hidden="1">#REF!</definedName>
    <definedName name="XRefCopy149Row" localSheetId="7" hidden="1">#REF!</definedName>
    <definedName name="XRefCopy149Row" localSheetId="2" hidden="1">#REF!</definedName>
    <definedName name="XRefCopy149Row" localSheetId="6" hidden="1">#REF!</definedName>
    <definedName name="XRefCopy149Row" hidden="1">#REF!</definedName>
    <definedName name="XRefCopy14Row" localSheetId="7" hidden="1">#REF!</definedName>
    <definedName name="XRefCopy14Row" localSheetId="2" hidden="1">#REF!</definedName>
    <definedName name="XRefCopy14Row" localSheetId="6" hidden="1">#REF!</definedName>
    <definedName name="XRefCopy14Row" hidden="1">#REF!</definedName>
    <definedName name="XRefCopy15" localSheetId="7" hidden="1">'[60]Prov. Circularizados'!#REF!</definedName>
    <definedName name="XRefCopy15" localSheetId="2" hidden="1">'[60]Prov. Circularizados'!#REF!</definedName>
    <definedName name="XRefCopy15" localSheetId="6" hidden="1">'[60]Prov. Circularizados'!#REF!</definedName>
    <definedName name="XRefCopy15" hidden="1">'[60]Prov. Circularizados'!#REF!</definedName>
    <definedName name="XRefCopy150" localSheetId="7" hidden="1">#REF!</definedName>
    <definedName name="XRefCopy150" localSheetId="2" hidden="1">#REF!</definedName>
    <definedName name="XRefCopy150" localSheetId="6" hidden="1">#REF!</definedName>
    <definedName name="XRefCopy150" hidden="1">#REF!</definedName>
    <definedName name="XRefCopy150Row" localSheetId="7" hidden="1">#REF!</definedName>
    <definedName name="XRefCopy150Row" localSheetId="2" hidden="1">#REF!</definedName>
    <definedName name="XRefCopy150Row" localSheetId="6" hidden="1">#REF!</definedName>
    <definedName name="XRefCopy150Row" hidden="1">#REF!</definedName>
    <definedName name="XRefCopy151" localSheetId="7" hidden="1">#REF!</definedName>
    <definedName name="XRefCopy151" localSheetId="2" hidden="1">#REF!</definedName>
    <definedName name="XRefCopy151" localSheetId="6" hidden="1">#REF!</definedName>
    <definedName name="XRefCopy151" hidden="1">#REF!</definedName>
    <definedName name="XRefCopy151Row" localSheetId="7" hidden="1">#REF!</definedName>
    <definedName name="XRefCopy151Row" localSheetId="2" hidden="1">#REF!</definedName>
    <definedName name="XRefCopy151Row" localSheetId="6" hidden="1">#REF!</definedName>
    <definedName name="XRefCopy151Row" hidden="1">#REF!</definedName>
    <definedName name="XRefCopy152" localSheetId="7" hidden="1">#REF!</definedName>
    <definedName name="XRefCopy152" localSheetId="2" hidden="1">#REF!</definedName>
    <definedName name="XRefCopy152" localSheetId="6" hidden="1">#REF!</definedName>
    <definedName name="XRefCopy152" hidden="1">#REF!</definedName>
    <definedName name="XRefCopy152Row" localSheetId="7" hidden="1">#REF!</definedName>
    <definedName name="XRefCopy152Row" localSheetId="2" hidden="1">#REF!</definedName>
    <definedName name="XRefCopy152Row" localSheetId="6" hidden="1">#REF!</definedName>
    <definedName name="XRefCopy152Row" hidden="1">#REF!</definedName>
    <definedName name="XRefCopy153" localSheetId="7" hidden="1">#REF!</definedName>
    <definedName name="XRefCopy153" localSheetId="2" hidden="1">#REF!</definedName>
    <definedName name="XRefCopy153" localSheetId="6" hidden="1">#REF!</definedName>
    <definedName name="XRefCopy153" hidden="1">#REF!</definedName>
    <definedName name="XRefCopy153Row" localSheetId="7" hidden="1">#REF!</definedName>
    <definedName name="XRefCopy153Row" localSheetId="2" hidden="1">#REF!</definedName>
    <definedName name="XRefCopy153Row" localSheetId="6" hidden="1">#REF!</definedName>
    <definedName name="XRefCopy153Row" hidden="1">#REF!</definedName>
    <definedName name="XRefCopy154" localSheetId="7" hidden="1">#REF!</definedName>
    <definedName name="XRefCopy154" localSheetId="2" hidden="1">#REF!</definedName>
    <definedName name="XRefCopy154" localSheetId="6" hidden="1">#REF!</definedName>
    <definedName name="XRefCopy154" hidden="1">#REF!</definedName>
    <definedName name="XRefCopy154Row" localSheetId="7" hidden="1">#REF!</definedName>
    <definedName name="XRefCopy154Row" localSheetId="2" hidden="1">#REF!</definedName>
    <definedName name="XRefCopy154Row" localSheetId="6" hidden="1">#REF!</definedName>
    <definedName name="XRefCopy154Row" hidden="1">#REF!</definedName>
    <definedName name="XRefCopy155" localSheetId="7" hidden="1">#REF!</definedName>
    <definedName name="XRefCopy155" localSheetId="2" hidden="1">#REF!</definedName>
    <definedName name="XRefCopy155" localSheetId="6" hidden="1">#REF!</definedName>
    <definedName name="XRefCopy155" hidden="1">#REF!</definedName>
    <definedName name="XRefCopy155Row" localSheetId="7" hidden="1">#REF!</definedName>
    <definedName name="XRefCopy155Row" localSheetId="2" hidden="1">#REF!</definedName>
    <definedName name="XRefCopy155Row" localSheetId="6" hidden="1">#REF!</definedName>
    <definedName name="XRefCopy155Row" hidden="1">#REF!</definedName>
    <definedName name="XRefCopy156" localSheetId="7" hidden="1">#REF!</definedName>
    <definedName name="XRefCopy156" localSheetId="2" hidden="1">#REF!</definedName>
    <definedName name="XRefCopy156" localSheetId="6" hidden="1">#REF!</definedName>
    <definedName name="XRefCopy156" hidden="1">#REF!</definedName>
    <definedName name="XRefCopy156Row" localSheetId="7" hidden="1">#REF!</definedName>
    <definedName name="XRefCopy156Row" localSheetId="2" hidden="1">#REF!</definedName>
    <definedName name="XRefCopy156Row" localSheetId="6" hidden="1">#REF!</definedName>
    <definedName name="XRefCopy156Row" hidden="1">#REF!</definedName>
    <definedName name="XRefCopy157" localSheetId="7" hidden="1">#REF!</definedName>
    <definedName name="XRefCopy157" localSheetId="2" hidden="1">#REF!</definedName>
    <definedName name="XRefCopy157" localSheetId="6" hidden="1">#REF!</definedName>
    <definedName name="XRefCopy157" hidden="1">#REF!</definedName>
    <definedName name="XRefCopy157Row" localSheetId="7" hidden="1">#REF!</definedName>
    <definedName name="XRefCopy157Row" localSheetId="2" hidden="1">#REF!</definedName>
    <definedName name="XRefCopy157Row" localSheetId="6" hidden="1">#REF!</definedName>
    <definedName name="XRefCopy157Row" hidden="1">#REF!</definedName>
    <definedName name="XRefCopy158" localSheetId="7" hidden="1">#REF!</definedName>
    <definedName name="XRefCopy158" localSheetId="2" hidden="1">#REF!</definedName>
    <definedName name="XRefCopy158" localSheetId="6" hidden="1">#REF!</definedName>
    <definedName name="XRefCopy158" hidden="1">#REF!</definedName>
    <definedName name="XRefCopy158Row" localSheetId="7" hidden="1">#REF!</definedName>
    <definedName name="XRefCopy158Row" localSheetId="2" hidden="1">#REF!</definedName>
    <definedName name="XRefCopy158Row" localSheetId="6" hidden="1">#REF!</definedName>
    <definedName name="XRefCopy158Row" hidden="1">#REF!</definedName>
    <definedName name="XRefCopy159" localSheetId="7" hidden="1">#REF!</definedName>
    <definedName name="XRefCopy159" localSheetId="2" hidden="1">#REF!</definedName>
    <definedName name="XRefCopy159" localSheetId="6" hidden="1">#REF!</definedName>
    <definedName name="XRefCopy159" hidden="1">#REF!</definedName>
    <definedName name="XRefCopy159Row" localSheetId="7" hidden="1">#REF!</definedName>
    <definedName name="XRefCopy159Row" localSheetId="2" hidden="1">#REF!</definedName>
    <definedName name="XRefCopy159Row" localSheetId="6" hidden="1">#REF!</definedName>
    <definedName name="XRefCopy159Row" hidden="1">#REF!</definedName>
    <definedName name="XRefCopy15Row" localSheetId="7" hidden="1">[57]XREF!#REF!</definedName>
    <definedName name="XRefCopy15Row" localSheetId="2" hidden="1">[57]XREF!#REF!</definedName>
    <definedName name="XRefCopy15Row" localSheetId="6" hidden="1">[57]XREF!#REF!</definedName>
    <definedName name="XRefCopy15Row" hidden="1">[57]XREF!#REF!</definedName>
    <definedName name="XRefCopy16" localSheetId="7" hidden="1">'[60]Prov. Circularizados'!#REF!</definedName>
    <definedName name="XRefCopy16" localSheetId="2" hidden="1">'[60]Prov. Circularizados'!#REF!</definedName>
    <definedName name="XRefCopy16" localSheetId="6" hidden="1">'[60]Prov. Circularizados'!#REF!</definedName>
    <definedName name="XRefCopy16" hidden="1">'[60]Prov. Circularizados'!#REF!</definedName>
    <definedName name="XRefCopy160" localSheetId="7" hidden="1">#REF!</definedName>
    <definedName name="XRefCopy160" localSheetId="2" hidden="1">#REF!</definedName>
    <definedName name="XRefCopy160" localSheetId="6" hidden="1">#REF!</definedName>
    <definedName name="XRefCopy160" hidden="1">#REF!</definedName>
    <definedName name="XRefCopy160Row" localSheetId="7" hidden="1">#REF!</definedName>
    <definedName name="XRefCopy160Row" localSheetId="2" hidden="1">#REF!</definedName>
    <definedName name="XRefCopy160Row" localSheetId="6" hidden="1">#REF!</definedName>
    <definedName name="XRefCopy160Row" hidden="1">#REF!</definedName>
    <definedName name="XRefCopy161" localSheetId="7" hidden="1">#REF!</definedName>
    <definedName name="XRefCopy161" localSheetId="2" hidden="1">#REF!</definedName>
    <definedName name="XRefCopy161" localSheetId="6" hidden="1">#REF!</definedName>
    <definedName name="XRefCopy161" hidden="1">#REF!</definedName>
    <definedName name="XRefCopy161Row" localSheetId="7" hidden="1">#REF!</definedName>
    <definedName name="XRefCopy161Row" localSheetId="2" hidden="1">#REF!</definedName>
    <definedName name="XRefCopy161Row" localSheetId="6" hidden="1">#REF!</definedName>
    <definedName name="XRefCopy161Row" hidden="1">#REF!</definedName>
    <definedName name="XRefCopy162" localSheetId="7" hidden="1">#REF!</definedName>
    <definedName name="XRefCopy162" localSheetId="2" hidden="1">#REF!</definedName>
    <definedName name="XRefCopy162" localSheetId="6" hidden="1">#REF!</definedName>
    <definedName name="XRefCopy162" hidden="1">#REF!</definedName>
    <definedName name="XRefCopy162Row" localSheetId="7" hidden="1">#REF!</definedName>
    <definedName name="XRefCopy162Row" localSheetId="2" hidden="1">#REF!</definedName>
    <definedName name="XRefCopy162Row" localSheetId="6" hidden="1">#REF!</definedName>
    <definedName name="XRefCopy162Row" hidden="1">#REF!</definedName>
    <definedName name="XRefCopy163" localSheetId="7" hidden="1">#REF!</definedName>
    <definedName name="XRefCopy163" localSheetId="2" hidden="1">#REF!</definedName>
    <definedName name="XRefCopy163" localSheetId="6" hidden="1">#REF!</definedName>
    <definedName name="XRefCopy163" hidden="1">#REF!</definedName>
    <definedName name="XRefCopy163Row" localSheetId="7" hidden="1">#REF!</definedName>
    <definedName name="XRefCopy163Row" localSheetId="2" hidden="1">#REF!</definedName>
    <definedName name="XRefCopy163Row" localSheetId="6" hidden="1">#REF!</definedName>
    <definedName name="XRefCopy163Row" hidden="1">#REF!</definedName>
    <definedName name="XRefCopy164" localSheetId="7" hidden="1">#REF!</definedName>
    <definedName name="XRefCopy164" localSheetId="2" hidden="1">#REF!</definedName>
    <definedName name="XRefCopy164" localSheetId="6" hidden="1">#REF!</definedName>
    <definedName name="XRefCopy164" hidden="1">#REF!</definedName>
    <definedName name="XRefCopy164Row" localSheetId="7" hidden="1">#REF!</definedName>
    <definedName name="XRefCopy164Row" localSheetId="2" hidden="1">#REF!</definedName>
    <definedName name="XRefCopy164Row" localSheetId="6" hidden="1">#REF!</definedName>
    <definedName name="XRefCopy164Row" hidden="1">#REF!</definedName>
    <definedName name="XRefCopy165" localSheetId="7" hidden="1">#REF!</definedName>
    <definedName name="XRefCopy165" localSheetId="2" hidden="1">#REF!</definedName>
    <definedName name="XRefCopy165" localSheetId="6" hidden="1">#REF!</definedName>
    <definedName name="XRefCopy165" hidden="1">#REF!</definedName>
    <definedName name="XRefCopy165Row" localSheetId="7" hidden="1">#REF!</definedName>
    <definedName name="XRefCopy165Row" localSheetId="2" hidden="1">#REF!</definedName>
    <definedName name="XRefCopy165Row" localSheetId="6" hidden="1">#REF!</definedName>
    <definedName name="XRefCopy165Row" hidden="1">#REF!</definedName>
    <definedName name="XRefCopy166" localSheetId="7" hidden="1">#REF!</definedName>
    <definedName name="XRefCopy166" localSheetId="2" hidden="1">#REF!</definedName>
    <definedName name="XRefCopy166" localSheetId="6" hidden="1">#REF!</definedName>
    <definedName name="XRefCopy166" hidden="1">#REF!</definedName>
    <definedName name="XRefCopy166Row" localSheetId="7" hidden="1">#REF!</definedName>
    <definedName name="XRefCopy166Row" localSheetId="2" hidden="1">#REF!</definedName>
    <definedName name="XRefCopy166Row" localSheetId="6" hidden="1">#REF!</definedName>
    <definedName name="XRefCopy166Row" hidden="1">#REF!</definedName>
    <definedName name="XRefCopy167" localSheetId="7" hidden="1">#REF!</definedName>
    <definedName name="XRefCopy167" localSheetId="2" hidden="1">#REF!</definedName>
    <definedName name="XRefCopy167" localSheetId="6" hidden="1">#REF!</definedName>
    <definedName name="XRefCopy167" hidden="1">#REF!</definedName>
    <definedName name="XRefCopy167Row" localSheetId="7" hidden="1">#REF!</definedName>
    <definedName name="XRefCopy167Row" localSheetId="2" hidden="1">#REF!</definedName>
    <definedName name="XRefCopy167Row" localSheetId="6" hidden="1">#REF!</definedName>
    <definedName name="XRefCopy167Row" hidden="1">#REF!</definedName>
    <definedName name="XRefCopy168" localSheetId="7" hidden="1">#REF!</definedName>
    <definedName name="XRefCopy168" localSheetId="2" hidden="1">#REF!</definedName>
    <definedName name="XRefCopy168" localSheetId="6" hidden="1">#REF!</definedName>
    <definedName name="XRefCopy168" hidden="1">#REF!</definedName>
    <definedName name="XRefCopy168Row" localSheetId="7" hidden="1">#REF!</definedName>
    <definedName name="XRefCopy168Row" localSheetId="2" hidden="1">#REF!</definedName>
    <definedName name="XRefCopy168Row" localSheetId="6" hidden="1">#REF!</definedName>
    <definedName name="XRefCopy168Row" hidden="1">#REF!</definedName>
    <definedName name="XRefCopy169" localSheetId="7" hidden="1">#REF!</definedName>
    <definedName name="XRefCopy169" localSheetId="2" hidden="1">#REF!</definedName>
    <definedName name="XRefCopy169" localSheetId="6" hidden="1">#REF!</definedName>
    <definedName name="XRefCopy169" hidden="1">#REF!</definedName>
    <definedName name="XRefCopy169Row" localSheetId="7" hidden="1">#REF!</definedName>
    <definedName name="XRefCopy169Row" localSheetId="2" hidden="1">#REF!</definedName>
    <definedName name="XRefCopy169Row" localSheetId="6" hidden="1">#REF!</definedName>
    <definedName name="XRefCopy169Row" hidden="1">#REF!</definedName>
    <definedName name="XRefCopy16Row" localSheetId="7" hidden="1">#REF!</definedName>
    <definedName name="XRefCopy16Row" localSheetId="2" hidden="1">#REF!</definedName>
    <definedName name="XRefCopy16Row" localSheetId="6" hidden="1">#REF!</definedName>
    <definedName name="XRefCopy16Row" hidden="1">#REF!</definedName>
    <definedName name="XRefCopy17" localSheetId="7" hidden="1">#REF!</definedName>
    <definedName name="XRefCopy17" localSheetId="2" hidden="1">#REF!</definedName>
    <definedName name="XRefCopy17" localSheetId="6" hidden="1">#REF!</definedName>
    <definedName name="XRefCopy17" hidden="1">#REF!</definedName>
    <definedName name="XRefCopy170" localSheetId="7" hidden="1">#REF!</definedName>
    <definedName name="XRefCopy170" localSheetId="2" hidden="1">#REF!</definedName>
    <definedName name="XRefCopy170" localSheetId="6" hidden="1">#REF!</definedName>
    <definedName name="XRefCopy170" hidden="1">#REF!</definedName>
    <definedName name="XRefCopy170Row" localSheetId="7" hidden="1">#REF!</definedName>
    <definedName name="XRefCopy170Row" localSheetId="2" hidden="1">#REF!</definedName>
    <definedName name="XRefCopy170Row" localSheetId="6" hidden="1">#REF!</definedName>
    <definedName name="XRefCopy170Row" hidden="1">#REF!</definedName>
    <definedName name="XRefCopy171" localSheetId="7" hidden="1">#REF!</definedName>
    <definedName name="XRefCopy171" localSheetId="2" hidden="1">#REF!</definedName>
    <definedName name="XRefCopy171" localSheetId="6" hidden="1">#REF!</definedName>
    <definedName name="XRefCopy171" hidden="1">#REF!</definedName>
    <definedName name="XRefCopy171Row" localSheetId="7" hidden="1">#REF!</definedName>
    <definedName name="XRefCopy171Row" localSheetId="2" hidden="1">#REF!</definedName>
    <definedName name="XRefCopy171Row" localSheetId="6" hidden="1">#REF!</definedName>
    <definedName name="XRefCopy171Row" hidden="1">#REF!</definedName>
    <definedName name="XRefCopy172" localSheetId="7" hidden="1">#REF!</definedName>
    <definedName name="XRefCopy172" localSheetId="2" hidden="1">#REF!</definedName>
    <definedName name="XRefCopy172" localSheetId="6" hidden="1">#REF!</definedName>
    <definedName name="XRefCopy172" hidden="1">#REF!</definedName>
    <definedName name="XRefCopy172Row" localSheetId="7" hidden="1">#REF!</definedName>
    <definedName name="XRefCopy172Row" localSheetId="2" hidden="1">#REF!</definedName>
    <definedName name="XRefCopy172Row" localSheetId="6" hidden="1">#REF!</definedName>
    <definedName name="XRefCopy172Row" hidden="1">#REF!</definedName>
    <definedName name="XRefCopy173" localSheetId="7" hidden="1">#REF!</definedName>
    <definedName name="XRefCopy173" localSheetId="2" hidden="1">#REF!</definedName>
    <definedName name="XRefCopy173" localSheetId="6" hidden="1">#REF!</definedName>
    <definedName name="XRefCopy173" hidden="1">#REF!</definedName>
    <definedName name="XRefCopy173Row" localSheetId="7" hidden="1">#REF!</definedName>
    <definedName name="XRefCopy173Row" localSheetId="2" hidden="1">#REF!</definedName>
    <definedName name="XRefCopy173Row" localSheetId="6" hidden="1">#REF!</definedName>
    <definedName name="XRefCopy173Row" hidden="1">#REF!</definedName>
    <definedName name="XRefCopy174" localSheetId="7" hidden="1">#REF!</definedName>
    <definedName name="XRefCopy174" localSheetId="2" hidden="1">#REF!</definedName>
    <definedName name="XRefCopy174" localSheetId="6" hidden="1">#REF!</definedName>
    <definedName name="XRefCopy174" hidden="1">#REF!</definedName>
    <definedName name="XRefCopy174Row" localSheetId="7" hidden="1">#REF!</definedName>
    <definedName name="XRefCopy174Row" localSheetId="2" hidden="1">#REF!</definedName>
    <definedName name="XRefCopy174Row" localSheetId="6" hidden="1">#REF!</definedName>
    <definedName name="XRefCopy174Row" hidden="1">#REF!</definedName>
    <definedName name="XRefCopy175" localSheetId="7" hidden="1">#REF!</definedName>
    <definedName name="XRefCopy175" localSheetId="2" hidden="1">#REF!</definedName>
    <definedName name="XRefCopy175" localSheetId="6" hidden="1">#REF!</definedName>
    <definedName name="XRefCopy175" hidden="1">#REF!</definedName>
    <definedName name="XRefCopy175Row" localSheetId="7" hidden="1">#REF!</definedName>
    <definedName name="XRefCopy175Row" localSheetId="2" hidden="1">#REF!</definedName>
    <definedName name="XRefCopy175Row" localSheetId="6" hidden="1">#REF!</definedName>
    <definedName name="XRefCopy175Row" hidden="1">#REF!</definedName>
    <definedName name="XRefCopy176" localSheetId="7" hidden="1">#REF!</definedName>
    <definedName name="XRefCopy176" localSheetId="2" hidden="1">#REF!</definedName>
    <definedName name="XRefCopy176" localSheetId="6" hidden="1">#REF!</definedName>
    <definedName name="XRefCopy176" hidden="1">#REF!</definedName>
    <definedName name="XRefCopy176Row" localSheetId="7" hidden="1">#REF!</definedName>
    <definedName name="XRefCopy176Row" localSheetId="2" hidden="1">#REF!</definedName>
    <definedName name="XRefCopy176Row" localSheetId="6" hidden="1">#REF!</definedName>
    <definedName name="XRefCopy176Row" hidden="1">#REF!</definedName>
    <definedName name="XRefCopy177" localSheetId="7" hidden="1">#REF!</definedName>
    <definedName name="XRefCopy177" localSheetId="2" hidden="1">#REF!</definedName>
    <definedName name="XRefCopy177" localSheetId="6" hidden="1">#REF!</definedName>
    <definedName name="XRefCopy177" hidden="1">#REF!</definedName>
    <definedName name="XRefCopy177Row" localSheetId="7" hidden="1">#REF!</definedName>
    <definedName name="XRefCopy177Row" localSheetId="2" hidden="1">#REF!</definedName>
    <definedName name="XRefCopy177Row" localSheetId="6" hidden="1">#REF!</definedName>
    <definedName name="XRefCopy177Row" hidden="1">#REF!</definedName>
    <definedName name="XRefCopy178" localSheetId="7" hidden="1">#REF!</definedName>
    <definedName name="XRefCopy178" localSheetId="2" hidden="1">#REF!</definedName>
    <definedName name="XRefCopy178" localSheetId="6" hidden="1">#REF!</definedName>
    <definedName name="XRefCopy178" hidden="1">#REF!</definedName>
    <definedName name="XRefCopy178Row" localSheetId="7" hidden="1">#REF!</definedName>
    <definedName name="XRefCopy178Row" localSheetId="2" hidden="1">#REF!</definedName>
    <definedName name="XRefCopy178Row" localSheetId="6" hidden="1">#REF!</definedName>
    <definedName name="XRefCopy178Row" hidden="1">#REF!</definedName>
    <definedName name="XRefCopy179" localSheetId="7" hidden="1">#REF!</definedName>
    <definedName name="XRefCopy179" localSheetId="2" hidden="1">#REF!</definedName>
    <definedName name="XRefCopy179" localSheetId="6" hidden="1">#REF!</definedName>
    <definedName name="XRefCopy179" hidden="1">#REF!</definedName>
    <definedName name="XRefCopy179Row" localSheetId="7" hidden="1">#REF!</definedName>
    <definedName name="XRefCopy179Row" localSheetId="2" hidden="1">#REF!</definedName>
    <definedName name="XRefCopy179Row" localSheetId="6" hidden="1">#REF!</definedName>
    <definedName name="XRefCopy179Row" hidden="1">#REF!</definedName>
    <definedName name="XRefCopy17Row" localSheetId="7" hidden="1">#REF!</definedName>
    <definedName name="XRefCopy17Row" localSheetId="2" hidden="1">#REF!</definedName>
    <definedName name="XRefCopy17Row" localSheetId="6" hidden="1">#REF!</definedName>
    <definedName name="XRefCopy17Row" hidden="1">#REF!</definedName>
    <definedName name="XRefCopy18" localSheetId="7" hidden="1">'[61]Selección de Cuentas'!#REF!</definedName>
    <definedName name="XRefCopy18" localSheetId="2" hidden="1">'[61]Selección de Cuentas'!#REF!</definedName>
    <definedName name="XRefCopy18" localSheetId="6" hidden="1">'[61]Selección de Cuentas'!#REF!</definedName>
    <definedName name="XRefCopy18" hidden="1">'[61]Selección de Cuentas'!#REF!</definedName>
    <definedName name="XRefCopy180" localSheetId="7" hidden="1">#REF!</definedName>
    <definedName name="XRefCopy180" localSheetId="2" hidden="1">#REF!</definedName>
    <definedName name="XRefCopy180" localSheetId="6" hidden="1">#REF!</definedName>
    <definedName name="XRefCopy180" hidden="1">#REF!</definedName>
    <definedName name="XRefCopy180Row" localSheetId="7" hidden="1">#REF!</definedName>
    <definedName name="XRefCopy180Row" localSheetId="2" hidden="1">#REF!</definedName>
    <definedName name="XRefCopy180Row" localSheetId="6" hidden="1">#REF!</definedName>
    <definedName name="XRefCopy180Row" hidden="1">#REF!</definedName>
    <definedName name="XRefCopy181" localSheetId="7" hidden="1">#REF!</definedName>
    <definedName name="XRefCopy181" localSheetId="2" hidden="1">#REF!</definedName>
    <definedName name="XRefCopy181" localSheetId="6" hidden="1">#REF!</definedName>
    <definedName name="XRefCopy181" hidden="1">#REF!</definedName>
    <definedName name="XRefCopy181Row" localSheetId="7" hidden="1">#REF!</definedName>
    <definedName name="XRefCopy181Row" localSheetId="2" hidden="1">#REF!</definedName>
    <definedName name="XRefCopy181Row" localSheetId="6" hidden="1">#REF!</definedName>
    <definedName name="XRefCopy181Row" hidden="1">#REF!</definedName>
    <definedName name="XRefCopy182" localSheetId="7" hidden="1">#REF!</definedName>
    <definedName name="XRefCopy182" localSheetId="2" hidden="1">#REF!</definedName>
    <definedName name="XRefCopy182" localSheetId="6" hidden="1">#REF!</definedName>
    <definedName name="XRefCopy182" hidden="1">#REF!</definedName>
    <definedName name="XRefCopy182Row" localSheetId="7" hidden="1">#REF!</definedName>
    <definedName name="XRefCopy182Row" localSheetId="2" hidden="1">#REF!</definedName>
    <definedName name="XRefCopy182Row" localSheetId="6" hidden="1">#REF!</definedName>
    <definedName name="XRefCopy182Row" hidden="1">#REF!</definedName>
    <definedName name="XRefCopy183" localSheetId="7" hidden="1">#REF!</definedName>
    <definedName name="XRefCopy183" localSheetId="2" hidden="1">#REF!</definedName>
    <definedName name="XRefCopy183" localSheetId="6" hidden="1">#REF!</definedName>
    <definedName name="XRefCopy183" hidden="1">#REF!</definedName>
    <definedName name="XRefCopy183Row" localSheetId="7" hidden="1">#REF!</definedName>
    <definedName name="XRefCopy183Row" localSheetId="2" hidden="1">#REF!</definedName>
    <definedName name="XRefCopy183Row" localSheetId="6" hidden="1">#REF!</definedName>
    <definedName name="XRefCopy183Row" hidden="1">#REF!</definedName>
    <definedName name="XRefCopy184" localSheetId="7" hidden="1">#REF!</definedName>
    <definedName name="XRefCopy184" localSheetId="2" hidden="1">#REF!</definedName>
    <definedName name="XRefCopy184" localSheetId="6" hidden="1">#REF!</definedName>
    <definedName name="XRefCopy184" hidden="1">#REF!</definedName>
    <definedName name="XRefCopy184Row" localSheetId="7" hidden="1">#REF!</definedName>
    <definedName name="XRefCopy184Row" localSheetId="2" hidden="1">#REF!</definedName>
    <definedName name="XRefCopy184Row" localSheetId="6" hidden="1">#REF!</definedName>
    <definedName name="XRefCopy184Row" hidden="1">#REF!</definedName>
    <definedName name="XRefCopy185" localSheetId="7" hidden="1">#REF!</definedName>
    <definedName name="XRefCopy185" localSheetId="2" hidden="1">#REF!</definedName>
    <definedName name="XRefCopy185" localSheetId="6" hidden="1">#REF!</definedName>
    <definedName name="XRefCopy185" hidden="1">#REF!</definedName>
    <definedName name="XRefCopy185Row" localSheetId="7" hidden="1">#REF!</definedName>
    <definedName name="XRefCopy185Row" localSheetId="2" hidden="1">#REF!</definedName>
    <definedName name="XRefCopy185Row" localSheetId="6" hidden="1">#REF!</definedName>
    <definedName name="XRefCopy185Row" hidden="1">#REF!</definedName>
    <definedName name="XRefCopy186" localSheetId="7" hidden="1">#REF!</definedName>
    <definedName name="XRefCopy186" localSheetId="2" hidden="1">#REF!</definedName>
    <definedName name="XRefCopy186" localSheetId="6" hidden="1">#REF!</definedName>
    <definedName name="XRefCopy186" hidden="1">#REF!</definedName>
    <definedName name="XRefCopy186Row" localSheetId="7" hidden="1">#REF!</definedName>
    <definedName name="XRefCopy186Row" localSheetId="2" hidden="1">#REF!</definedName>
    <definedName name="XRefCopy186Row" localSheetId="6" hidden="1">#REF!</definedName>
    <definedName name="XRefCopy186Row" hidden="1">#REF!</definedName>
    <definedName name="XRefCopy187" localSheetId="7" hidden="1">#REF!</definedName>
    <definedName name="XRefCopy187" localSheetId="2" hidden="1">#REF!</definedName>
    <definedName name="XRefCopy187" localSheetId="6" hidden="1">#REF!</definedName>
    <definedName name="XRefCopy187" hidden="1">#REF!</definedName>
    <definedName name="XRefCopy187Row" localSheetId="7" hidden="1">#REF!</definedName>
    <definedName name="XRefCopy187Row" localSheetId="2" hidden="1">#REF!</definedName>
    <definedName name="XRefCopy187Row" localSheetId="6" hidden="1">#REF!</definedName>
    <definedName name="XRefCopy187Row" hidden="1">#REF!</definedName>
    <definedName name="XRefCopy188" localSheetId="7" hidden="1">#REF!</definedName>
    <definedName name="XRefCopy188" localSheetId="2" hidden="1">#REF!</definedName>
    <definedName name="XRefCopy188" localSheetId="6" hidden="1">#REF!</definedName>
    <definedName name="XRefCopy188" hidden="1">#REF!</definedName>
    <definedName name="XRefCopy188Row" localSheetId="7" hidden="1">#REF!</definedName>
    <definedName name="XRefCopy188Row" localSheetId="2" hidden="1">#REF!</definedName>
    <definedName name="XRefCopy188Row" localSheetId="6" hidden="1">#REF!</definedName>
    <definedName name="XRefCopy188Row" hidden="1">#REF!</definedName>
    <definedName name="XRefCopy189" localSheetId="7" hidden="1">#REF!</definedName>
    <definedName name="XRefCopy189" localSheetId="2" hidden="1">#REF!</definedName>
    <definedName name="XRefCopy189" localSheetId="6" hidden="1">#REF!</definedName>
    <definedName name="XRefCopy189" hidden="1">#REF!</definedName>
    <definedName name="XRefCopy189Row" localSheetId="7" hidden="1">#REF!</definedName>
    <definedName name="XRefCopy189Row" localSheetId="2" hidden="1">#REF!</definedName>
    <definedName name="XRefCopy189Row" localSheetId="6" hidden="1">#REF!</definedName>
    <definedName name="XRefCopy189Row" hidden="1">#REF!</definedName>
    <definedName name="XRefCopy18Row" localSheetId="7" hidden="1">[57]XREF!#REF!</definedName>
    <definedName name="XRefCopy18Row" localSheetId="2" hidden="1">[57]XREF!#REF!</definedName>
    <definedName name="XRefCopy18Row" localSheetId="6" hidden="1">[57]XREF!#REF!</definedName>
    <definedName name="XRefCopy18Row" hidden="1">[57]XREF!#REF!</definedName>
    <definedName name="XRefCopy19" localSheetId="7" hidden="1">'[60]Prov. Circularizados'!#REF!</definedName>
    <definedName name="XRefCopy19" localSheetId="2" hidden="1">'[60]Prov. Circularizados'!#REF!</definedName>
    <definedName name="XRefCopy19" localSheetId="6" hidden="1">'[60]Prov. Circularizados'!#REF!</definedName>
    <definedName name="XRefCopy19" hidden="1">'[60]Prov. Circularizados'!#REF!</definedName>
    <definedName name="XRefCopy190" localSheetId="7" hidden="1">#REF!</definedName>
    <definedName name="XRefCopy190" localSheetId="2" hidden="1">#REF!</definedName>
    <definedName name="XRefCopy190" localSheetId="6" hidden="1">#REF!</definedName>
    <definedName name="XRefCopy190" hidden="1">#REF!</definedName>
    <definedName name="XRefCopy190Row" localSheetId="7" hidden="1">#REF!</definedName>
    <definedName name="XRefCopy190Row" localSheetId="2" hidden="1">#REF!</definedName>
    <definedName name="XRefCopy190Row" localSheetId="6" hidden="1">#REF!</definedName>
    <definedName name="XRefCopy190Row" hidden="1">#REF!</definedName>
    <definedName name="XRefCopy191" localSheetId="7" hidden="1">#REF!</definedName>
    <definedName name="XRefCopy191" localSheetId="2" hidden="1">#REF!</definedName>
    <definedName name="XRefCopy191" localSheetId="6" hidden="1">#REF!</definedName>
    <definedName name="XRefCopy191" hidden="1">#REF!</definedName>
    <definedName name="XRefCopy191Row" localSheetId="7" hidden="1">#REF!</definedName>
    <definedName name="XRefCopy191Row" localSheetId="2" hidden="1">#REF!</definedName>
    <definedName name="XRefCopy191Row" localSheetId="6" hidden="1">#REF!</definedName>
    <definedName name="XRefCopy191Row" hidden="1">#REF!</definedName>
    <definedName name="XRefCopy192" localSheetId="7" hidden="1">#REF!</definedName>
    <definedName name="XRefCopy192" localSheetId="2" hidden="1">#REF!</definedName>
    <definedName name="XRefCopy192" localSheetId="6" hidden="1">#REF!</definedName>
    <definedName name="XRefCopy192" hidden="1">#REF!</definedName>
    <definedName name="XRefCopy192Row" localSheetId="7" hidden="1">#REF!</definedName>
    <definedName name="XRefCopy192Row" localSheetId="2" hidden="1">#REF!</definedName>
    <definedName name="XRefCopy192Row" localSheetId="6" hidden="1">#REF!</definedName>
    <definedName name="XRefCopy192Row" hidden="1">#REF!</definedName>
    <definedName name="XRefCopy193" localSheetId="7" hidden="1">#REF!</definedName>
    <definedName name="XRefCopy193" localSheetId="2" hidden="1">#REF!</definedName>
    <definedName name="XRefCopy193" localSheetId="6" hidden="1">#REF!</definedName>
    <definedName name="XRefCopy193" hidden="1">#REF!</definedName>
    <definedName name="XRefCopy193Row" localSheetId="7" hidden="1">#REF!</definedName>
    <definedName name="XRefCopy193Row" localSheetId="2" hidden="1">#REF!</definedName>
    <definedName name="XRefCopy193Row" localSheetId="6" hidden="1">#REF!</definedName>
    <definedName name="XRefCopy193Row" hidden="1">#REF!</definedName>
    <definedName name="XRefCopy194" localSheetId="7" hidden="1">#REF!</definedName>
    <definedName name="XRefCopy194" localSheetId="2" hidden="1">#REF!</definedName>
    <definedName name="XRefCopy194" localSheetId="6" hidden="1">#REF!</definedName>
    <definedName name="XRefCopy194" hidden="1">#REF!</definedName>
    <definedName name="XRefCopy194Row" localSheetId="7" hidden="1">#REF!</definedName>
    <definedName name="XRefCopy194Row" localSheetId="2" hidden="1">#REF!</definedName>
    <definedName name="XRefCopy194Row" localSheetId="6" hidden="1">#REF!</definedName>
    <definedName name="XRefCopy194Row" hidden="1">#REF!</definedName>
    <definedName name="XRefCopy195" localSheetId="7" hidden="1">#REF!</definedName>
    <definedName name="XRefCopy195" localSheetId="2" hidden="1">#REF!</definedName>
    <definedName name="XRefCopy195" localSheetId="6" hidden="1">#REF!</definedName>
    <definedName name="XRefCopy195" hidden="1">#REF!</definedName>
    <definedName name="XRefCopy195Row" localSheetId="7" hidden="1">#REF!</definedName>
    <definedName name="XRefCopy195Row" localSheetId="2" hidden="1">#REF!</definedName>
    <definedName name="XRefCopy195Row" localSheetId="6" hidden="1">#REF!</definedName>
    <definedName name="XRefCopy195Row" hidden="1">#REF!</definedName>
    <definedName name="XRefCopy196" localSheetId="7" hidden="1">#REF!</definedName>
    <definedName name="XRefCopy196" localSheetId="2" hidden="1">#REF!</definedName>
    <definedName name="XRefCopy196" localSheetId="6" hidden="1">#REF!</definedName>
    <definedName name="XRefCopy196" hidden="1">#REF!</definedName>
    <definedName name="XRefCopy196Row" localSheetId="7" hidden="1">#REF!</definedName>
    <definedName name="XRefCopy196Row" localSheetId="2" hidden="1">#REF!</definedName>
    <definedName name="XRefCopy196Row" localSheetId="6" hidden="1">#REF!</definedName>
    <definedName name="XRefCopy196Row" hidden="1">#REF!</definedName>
    <definedName name="XRefCopy197" localSheetId="7" hidden="1">#REF!</definedName>
    <definedName name="XRefCopy197" localSheetId="2" hidden="1">#REF!</definedName>
    <definedName name="XRefCopy197" localSheetId="6" hidden="1">#REF!</definedName>
    <definedName name="XRefCopy197" hidden="1">#REF!</definedName>
    <definedName name="XRefCopy197Row" localSheetId="7" hidden="1">#REF!</definedName>
    <definedName name="XRefCopy197Row" localSheetId="2" hidden="1">#REF!</definedName>
    <definedName name="XRefCopy197Row" localSheetId="6" hidden="1">#REF!</definedName>
    <definedName name="XRefCopy197Row" hidden="1">#REF!</definedName>
    <definedName name="XRefCopy198" localSheetId="7" hidden="1">#REF!</definedName>
    <definedName name="XRefCopy198" localSheetId="2" hidden="1">#REF!</definedName>
    <definedName name="XRefCopy198" localSheetId="6" hidden="1">#REF!</definedName>
    <definedName name="XRefCopy198" hidden="1">#REF!</definedName>
    <definedName name="XRefCopy198Row" localSheetId="7" hidden="1">#REF!</definedName>
    <definedName name="XRefCopy198Row" localSheetId="2" hidden="1">#REF!</definedName>
    <definedName name="XRefCopy198Row" localSheetId="6" hidden="1">#REF!</definedName>
    <definedName name="XRefCopy198Row" hidden="1">#REF!</definedName>
    <definedName name="XRefCopy199" localSheetId="7" hidden="1">#REF!</definedName>
    <definedName name="XRefCopy199" localSheetId="2" hidden="1">#REF!</definedName>
    <definedName name="XRefCopy199" localSheetId="6" hidden="1">#REF!</definedName>
    <definedName name="XRefCopy199" hidden="1">#REF!</definedName>
    <definedName name="XRefCopy199Row" localSheetId="7" hidden="1">#REF!</definedName>
    <definedName name="XRefCopy199Row" localSheetId="2" hidden="1">#REF!</definedName>
    <definedName name="XRefCopy199Row" localSheetId="6" hidden="1">#REF!</definedName>
    <definedName name="XRefCopy199Row" hidden="1">#REF!</definedName>
    <definedName name="XRefCopy19Row" localSheetId="7" hidden="1">#REF!</definedName>
    <definedName name="XRefCopy19Row" localSheetId="2" hidden="1">#REF!</definedName>
    <definedName name="XRefCopy19Row" localSheetId="6" hidden="1">#REF!</definedName>
    <definedName name="XRefCopy19Row" hidden="1">#REF!</definedName>
    <definedName name="XRefCopy1Row" localSheetId="7" hidden="1">#REF!</definedName>
    <definedName name="XRefCopy1Row" localSheetId="2" hidden="1">#REF!</definedName>
    <definedName name="XRefCopy1Row" localSheetId="6" hidden="1">#REF!</definedName>
    <definedName name="XRefCopy1Row" hidden="1">#REF!</definedName>
    <definedName name="XRefCopy2" localSheetId="7" hidden="1">#REF!</definedName>
    <definedName name="XRefCopy2" localSheetId="2" hidden="1">#REF!</definedName>
    <definedName name="XRefCopy2" localSheetId="6" hidden="1">#REF!</definedName>
    <definedName name="XRefCopy2" hidden="1">#REF!</definedName>
    <definedName name="XRefCopy20" localSheetId="7" hidden="1">'[62]Selección de Cuentas'!#REF!</definedName>
    <definedName name="XRefCopy20" localSheetId="2" hidden="1">'[62]Selección de Cuentas'!#REF!</definedName>
    <definedName name="XRefCopy20" localSheetId="6" hidden="1">'[62]Selección de Cuentas'!#REF!</definedName>
    <definedName name="XRefCopy20" hidden="1">'[62]Selección de Cuentas'!#REF!</definedName>
    <definedName name="XRefCopy200" localSheetId="7" hidden="1">#REF!</definedName>
    <definedName name="XRefCopy200" localSheetId="2" hidden="1">#REF!</definedName>
    <definedName name="XRefCopy200" localSheetId="6" hidden="1">#REF!</definedName>
    <definedName name="XRefCopy200" hidden="1">#REF!</definedName>
    <definedName name="XRefCopy200Row" localSheetId="7" hidden="1">#REF!</definedName>
    <definedName name="XRefCopy200Row" localSheetId="2" hidden="1">#REF!</definedName>
    <definedName name="XRefCopy200Row" localSheetId="6" hidden="1">#REF!</definedName>
    <definedName name="XRefCopy200Row" hidden="1">#REF!</definedName>
    <definedName name="XRefCopy201" localSheetId="7" hidden="1">#REF!</definedName>
    <definedName name="XRefCopy201" localSheetId="2" hidden="1">#REF!</definedName>
    <definedName name="XRefCopy201" localSheetId="6" hidden="1">#REF!</definedName>
    <definedName name="XRefCopy201" hidden="1">#REF!</definedName>
    <definedName name="XRefCopy201Row" localSheetId="7" hidden="1">#REF!</definedName>
    <definedName name="XRefCopy201Row" localSheetId="2" hidden="1">#REF!</definedName>
    <definedName name="XRefCopy201Row" localSheetId="6" hidden="1">#REF!</definedName>
    <definedName name="XRefCopy201Row" hidden="1">#REF!</definedName>
    <definedName name="XRefCopy202" localSheetId="7" hidden="1">#REF!</definedName>
    <definedName name="XRefCopy202" localSheetId="2" hidden="1">#REF!</definedName>
    <definedName name="XRefCopy202" localSheetId="6" hidden="1">#REF!</definedName>
    <definedName name="XRefCopy202" hidden="1">#REF!</definedName>
    <definedName name="XRefCopy202Row" localSheetId="7" hidden="1">#REF!</definedName>
    <definedName name="XRefCopy202Row" localSheetId="2" hidden="1">#REF!</definedName>
    <definedName name="XRefCopy202Row" localSheetId="6" hidden="1">#REF!</definedName>
    <definedName name="XRefCopy202Row" hidden="1">#REF!</definedName>
    <definedName name="XRefCopy203" localSheetId="7" hidden="1">#REF!</definedName>
    <definedName name="XRefCopy203" localSheetId="2" hidden="1">#REF!</definedName>
    <definedName name="XRefCopy203" localSheetId="6" hidden="1">#REF!</definedName>
    <definedName name="XRefCopy203" hidden="1">#REF!</definedName>
    <definedName name="XRefCopy203Row" localSheetId="7" hidden="1">#REF!</definedName>
    <definedName name="XRefCopy203Row" localSheetId="2" hidden="1">#REF!</definedName>
    <definedName name="XRefCopy203Row" localSheetId="6" hidden="1">#REF!</definedName>
    <definedName name="XRefCopy203Row" hidden="1">#REF!</definedName>
    <definedName name="XRefCopy204" localSheetId="7" hidden="1">#REF!</definedName>
    <definedName name="XRefCopy204" localSheetId="2" hidden="1">#REF!</definedName>
    <definedName name="XRefCopy204" localSheetId="6" hidden="1">#REF!</definedName>
    <definedName name="XRefCopy204" hidden="1">#REF!</definedName>
    <definedName name="XRefCopy204Row" localSheetId="7" hidden="1">#REF!</definedName>
    <definedName name="XRefCopy204Row" localSheetId="2" hidden="1">#REF!</definedName>
    <definedName name="XRefCopy204Row" localSheetId="6" hidden="1">#REF!</definedName>
    <definedName name="XRefCopy204Row" hidden="1">#REF!</definedName>
    <definedName name="XRefCopy205" localSheetId="7" hidden="1">#REF!</definedName>
    <definedName name="XRefCopy205" localSheetId="2" hidden="1">#REF!</definedName>
    <definedName name="XRefCopy205" localSheetId="6" hidden="1">#REF!</definedName>
    <definedName name="XRefCopy205" hidden="1">#REF!</definedName>
    <definedName name="XRefCopy205Row" localSheetId="7" hidden="1">#REF!</definedName>
    <definedName name="XRefCopy205Row" localSheetId="2" hidden="1">#REF!</definedName>
    <definedName name="XRefCopy205Row" localSheetId="6" hidden="1">#REF!</definedName>
    <definedName name="XRefCopy205Row" hidden="1">#REF!</definedName>
    <definedName name="XRefCopy206" localSheetId="7" hidden="1">#REF!</definedName>
    <definedName name="XRefCopy206" localSheetId="2" hidden="1">#REF!</definedName>
    <definedName name="XRefCopy206" localSheetId="6" hidden="1">#REF!</definedName>
    <definedName name="XRefCopy206" hidden="1">#REF!</definedName>
    <definedName name="XRefCopy206Row" localSheetId="7" hidden="1">#REF!</definedName>
    <definedName name="XRefCopy206Row" localSheetId="2" hidden="1">#REF!</definedName>
    <definedName name="XRefCopy206Row" localSheetId="6" hidden="1">#REF!</definedName>
    <definedName name="XRefCopy206Row" hidden="1">#REF!</definedName>
    <definedName name="XRefCopy207" localSheetId="7" hidden="1">#REF!</definedName>
    <definedName name="XRefCopy207" localSheetId="2" hidden="1">#REF!</definedName>
    <definedName name="XRefCopy207" localSheetId="6" hidden="1">#REF!</definedName>
    <definedName name="XRefCopy207" hidden="1">#REF!</definedName>
    <definedName name="XRefCopy207Row" localSheetId="7" hidden="1">#REF!</definedName>
    <definedName name="XRefCopy207Row" localSheetId="2" hidden="1">#REF!</definedName>
    <definedName name="XRefCopy207Row" localSheetId="6" hidden="1">#REF!</definedName>
    <definedName name="XRefCopy207Row" hidden="1">#REF!</definedName>
    <definedName name="XRefCopy208" localSheetId="7" hidden="1">#REF!</definedName>
    <definedName name="XRefCopy208" localSheetId="2" hidden="1">#REF!</definedName>
    <definedName name="XRefCopy208" localSheetId="6" hidden="1">#REF!</definedName>
    <definedName name="XRefCopy208" hidden="1">#REF!</definedName>
    <definedName name="XRefCopy208Row" localSheetId="7" hidden="1">#REF!</definedName>
    <definedName name="XRefCopy208Row" localSheetId="2" hidden="1">#REF!</definedName>
    <definedName name="XRefCopy208Row" localSheetId="6" hidden="1">#REF!</definedName>
    <definedName name="XRefCopy208Row" hidden="1">#REF!</definedName>
    <definedName name="XRefCopy209" localSheetId="7" hidden="1">#REF!</definedName>
    <definedName name="XRefCopy209" localSheetId="2" hidden="1">#REF!</definedName>
    <definedName name="XRefCopy209" localSheetId="6" hidden="1">#REF!</definedName>
    <definedName name="XRefCopy209" hidden="1">#REF!</definedName>
    <definedName name="XRefCopy209Row" localSheetId="7" hidden="1">#REF!</definedName>
    <definedName name="XRefCopy209Row" localSheetId="2" hidden="1">#REF!</definedName>
    <definedName name="XRefCopy209Row" localSheetId="6" hidden="1">#REF!</definedName>
    <definedName name="XRefCopy209Row" hidden="1">#REF!</definedName>
    <definedName name="XRefCopy20Row" localSheetId="7" hidden="1">#REF!</definedName>
    <definedName name="XRefCopy20Row" localSheetId="2" hidden="1">#REF!</definedName>
    <definedName name="XRefCopy20Row" localSheetId="6" hidden="1">#REF!</definedName>
    <definedName name="XRefCopy20Row" hidden="1">#REF!</definedName>
    <definedName name="XRefCopy21" localSheetId="7" hidden="1">'[61]Selección de Cuentas'!#REF!</definedName>
    <definedName name="XRefCopy21" localSheetId="2" hidden="1">'[61]Selección de Cuentas'!#REF!</definedName>
    <definedName name="XRefCopy21" localSheetId="6" hidden="1">'[61]Selección de Cuentas'!#REF!</definedName>
    <definedName name="XRefCopy21" hidden="1">'[61]Selección de Cuentas'!#REF!</definedName>
    <definedName name="XRefCopy210" localSheetId="7" hidden="1">#REF!</definedName>
    <definedName name="XRefCopy210" localSheetId="2" hidden="1">#REF!</definedName>
    <definedName name="XRefCopy210" localSheetId="6" hidden="1">#REF!</definedName>
    <definedName name="XRefCopy210" hidden="1">#REF!</definedName>
    <definedName name="XRefCopy210Row" localSheetId="7" hidden="1">#REF!</definedName>
    <definedName name="XRefCopy210Row" localSheetId="2" hidden="1">#REF!</definedName>
    <definedName name="XRefCopy210Row" localSheetId="6" hidden="1">#REF!</definedName>
    <definedName name="XRefCopy210Row" hidden="1">#REF!</definedName>
    <definedName name="XRefCopy211" localSheetId="7" hidden="1">#REF!</definedName>
    <definedName name="XRefCopy211" localSheetId="2" hidden="1">#REF!</definedName>
    <definedName name="XRefCopy211" localSheetId="6" hidden="1">#REF!</definedName>
    <definedName name="XRefCopy211" hidden="1">#REF!</definedName>
    <definedName name="XRefCopy211Row" localSheetId="7" hidden="1">#REF!</definedName>
    <definedName name="XRefCopy211Row" localSheetId="2" hidden="1">#REF!</definedName>
    <definedName name="XRefCopy211Row" localSheetId="6" hidden="1">#REF!</definedName>
    <definedName name="XRefCopy211Row" hidden="1">#REF!</definedName>
    <definedName name="XRefCopy212" localSheetId="7" hidden="1">#REF!</definedName>
    <definedName name="XRefCopy212" localSheetId="2" hidden="1">#REF!</definedName>
    <definedName name="XRefCopy212" localSheetId="6" hidden="1">#REF!</definedName>
    <definedName name="XRefCopy212" hidden="1">#REF!</definedName>
    <definedName name="XRefCopy212Row" localSheetId="7" hidden="1">#REF!</definedName>
    <definedName name="XRefCopy212Row" localSheetId="2" hidden="1">#REF!</definedName>
    <definedName name="XRefCopy212Row" localSheetId="6" hidden="1">#REF!</definedName>
    <definedName name="XRefCopy212Row" hidden="1">#REF!</definedName>
    <definedName name="XRefCopy213" localSheetId="7" hidden="1">#REF!</definedName>
    <definedName name="XRefCopy213" localSheetId="2" hidden="1">#REF!</definedName>
    <definedName name="XRefCopy213" localSheetId="6" hidden="1">#REF!</definedName>
    <definedName name="XRefCopy213" hidden="1">#REF!</definedName>
    <definedName name="XRefCopy213Row" localSheetId="7" hidden="1">#REF!</definedName>
    <definedName name="XRefCopy213Row" localSheetId="2" hidden="1">#REF!</definedName>
    <definedName name="XRefCopy213Row" localSheetId="6" hidden="1">#REF!</definedName>
    <definedName name="XRefCopy213Row" hidden="1">#REF!</definedName>
    <definedName name="XRefCopy214" localSheetId="7" hidden="1">#REF!</definedName>
    <definedName name="XRefCopy214" localSheetId="2" hidden="1">#REF!</definedName>
    <definedName name="XRefCopy214" localSheetId="6" hidden="1">#REF!</definedName>
    <definedName name="XRefCopy214" hidden="1">#REF!</definedName>
    <definedName name="XRefCopy214Row" localSheetId="7" hidden="1">#REF!</definedName>
    <definedName name="XRefCopy214Row" localSheetId="2" hidden="1">#REF!</definedName>
    <definedName name="XRefCopy214Row" localSheetId="6" hidden="1">#REF!</definedName>
    <definedName name="XRefCopy214Row" hidden="1">#REF!</definedName>
    <definedName name="XRefCopy215" localSheetId="7" hidden="1">#REF!</definedName>
    <definedName name="XRefCopy215" localSheetId="2" hidden="1">#REF!</definedName>
    <definedName name="XRefCopy215" localSheetId="6" hidden="1">#REF!</definedName>
    <definedName name="XRefCopy215" hidden="1">#REF!</definedName>
    <definedName name="XRefCopy215Row" localSheetId="7" hidden="1">#REF!</definedName>
    <definedName name="XRefCopy215Row" localSheetId="2" hidden="1">#REF!</definedName>
    <definedName name="XRefCopy215Row" localSheetId="6" hidden="1">#REF!</definedName>
    <definedName name="XRefCopy215Row" hidden="1">#REF!</definedName>
    <definedName name="XRefCopy216" localSheetId="7" hidden="1">#REF!</definedName>
    <definedName name="XRefCopy216" localSheetId="2" hidden="1">#REF!</definedName>
    <definedName name="XRefCopy216" localSheetId="6" hidden="1">#REF!</definedName>
    <definedName name="XRefCopy216" hidden="1">#REF!</definedName>
    <definedName name="XRefCopy216Row" localSheetId="7" hidden="1">#REF!</definedName>
    <definedName name="XRefCopy216Row" localSheetId="2" hidden="1">#REF!</definedName>
    <definedName name="XRefCopy216Row" localSheetId="6" hidden="1">#REF!</definedName>
    <definedName name="XRefCopy216Row" hidden="1">#REF!</definedName>
    <definedName name="XRefCopy217" localSheetId="7" hidden="1">#REF!</definedName>
    <definedName name="XRefCopy217" localSheetId="2" hidden="1">#REF!</definedName>
    <definedName name="XRefCopy217" localSheetId="6" hidden="1">#REF!</definedName>
    <definedName name="XRefCopy217" hidden="1">#REF!</definedName>
    <definedName name="XRefCopy217Row" localSheetId="7" hidden="1">#REF!</definedName>
    <definedName name="XRefCopy217Row" localSheetId="2" hidden="1">#REF!</definedName>
    <definedName name="XRefCopy217Row" localSheetId="6" hidden="1">#REF!</definedName>
    <definedName name="XRefCopy217Row" hidden="1">#REF!</definedName>
    <definedName name="XRefCopy218" localSheetId="7" hidden="1">#REF!</definedName>
    <definedName name="XRefCopy218" localSheetId="2" hidden="1">#REF!</definedName>
    <definedName name="XRefCopy218" localSheetId="6" hidden="1">#REF!</definedName>
    <definedName name="XRefCopy218" hidden="1">#REF!</definedName>
    <definedName name="XRefCopy218Row" localSheetId="7" hidden="1">#REF!</definedName>
    <definedName name="XRefCopy218Row" localSheetId="2" hidden="1">#REF!</definedName>
    <definedName name="XRefCopy218Row" localSheetId="6" hidden="1">#REF!</definedName>
    <definedName name="XRefCopy218Row" hidden="1">#REF!</definedName>
    <definedName name="XRefCopy219" localSheetId="7" hidden="1">#REF!</definedName>
    <definedName name="XRefCopy219" localSheetId="2" hidden="1">#REF!</definedName>
    <definedName name="XRefCopy219" localSheetId="6" hidden="1">#REF!</definedName>
    <definedName name="XRefCopy219" hidden="1">#REF!</definedName>
    <definedName name="XRefCopy219Row" localSheetId="7" hidden="1">#REF!</definedName>
    <definedName name="XRefCopy219Row" localSheetId="2" hidden="1">#REF!</definedName>
    <definedName name="XRefCopy219Row" localSheetId="6" hidden="1">#REF!</definedName>
    <definedName name="XRefCopy219Row" hidden="1">#REF!</definedName>
    <definedName name="XRefCopy21Row" localSheetId="7" hidden="1">#REF!</definedName>
    <definedName name="XRefCopy21Row" localSheetId="2" hidden="1">#REF!</definedName>
    <definedName name="XRefCopy21Row" localSheetId="6" hidden="1">#REF!</definedName>
    <definedName name="XRefCopy21Row" hidden="1">#REF!</definedName>
    <definedName name="XRefCopy22" localSheetId="7" hidden="1">'[61]Selección de Cuentas'!#REF!</definedName>
    <definedName name="XRefCopy22" localSheetId="2" hidden="1">'[61]Selección de Cuentas'!#REF!</definedName>
    <definedName name="XRefCopy22" localSheetId="6" hidden="1">'[61]Selección de Cuentas'!#REF!</definedName>
    <definedName name="XRefCopy22" hidden="1">'[61]Selección de Cuentas'!#REF!</definedName>
    <definedName name="XRefCopy220" localSheetId="7" hidden="1">#REF!</definedName>
    <definedName name="XRefCopy220" localSheetId="2" hidden="1">#REF!</definedName>
    <definedName name="XRefCopy220" localSheetId="6" hidden="1">#REF!</definedName>
    <definedName name="XRefCopy220" hidden="1">#REF!</definedName>
    <definedName name="XRefCopy220Row" localSheetId="7" hidden="1">#REF!</definedName>
    <definedName name="XRefCopy220Row" localSheetId="2" hidden="1">#REF!</definedName>
    <definedName name="XRefCopy220Row" localSheetId="6" hidden="1">#REF!</definedName>
    <definedName name="XRefCopy220Row" hidden="1">#REF!</definedName>
    <definedName name="XRefCopy221" localSheetId="7" hidden="1">#REF!</definedName>
    <definedName name="XRefCopy221" localSheetId="2" hidden="1">#REF!</definedName>
    <definedName name="XRefCopy221" localSheetId="6" hidden="1">#REF!</definedName>
    <definedName name="XRefCopy221" hidden="1">#REF!</definedName>
    <definedName name="XRefCopy221Row" localSheetId="7" hidden="1">#REF!</definedName>
    <definedName name="XRefCopy221Row" localSheetId="2" hidden="1">#REF!</definedName>
    <definedName name="XRefCopy221Row" localSheetId="6" hidden="1">#REF!</definedName>
    <definedName name="XRefCopy221Row" hidden="1">#REF!</definedName>
    <definedName name="XRefCopy222" localSheetId="7" hidden="1">#REF!</definedName>
    <definedName name="XRefCopy222" localSheetId="2" hidden="1">#REF!</definedName>
    <definedName name="XRefCopy222" localSheetId="6" hidden="1">#REF!</definedName>
    <definedName name="XRefCopy222" hidden="1">#REF!</definedName>
    <definedName name="XRefCopy222Row" localSheetId="7" hidden="1">#REF!</definedName>
    <definedName name="XRefCopy222Row" localSheetId="2" hidden="1">#REF!</definedName>
    <definedName name="XRefCopy222Row" localSheetId="6" hidden="1">#REF!</definedName>
    <definedName name="XRefCopy222Row" hidden="1">#REF!</definedName>
    <definedName name="XRefCopy223" localSheetId="7" hidden="1">#REF!</definedName>
    <definedName name="XRefCopy223" localSheetId="2" hidden="1">#REF!</definedName>
    <definedName name="XRefCopy223" localSheetId="6" hidden="1">#REF!</definedName>
    <definedName name="XRefCopy223" hidden="1">#REF!</definedName>
    <definedName name="XRefCopy224" localSheetId="7" hidden="1">#REF!</definedName>
    <definedName name="XRefCopy224" localSheetId="2" hidden="1">#REF!</definedName>
    <definedName name="XRefCopy224" localSheetId="6" hidden="1">#REF!</definedName>
    <definedName name="XRefCopy224" hidden="1">#REF!</definedName>
    <definedName name="XRefCopy224Row" localSheetId="7" hidden="1">#REF!</definedName>
    <definedName name="XRefCopy224Row" localSheetId="2" hidden="1">#REF!</definedName>
    <definedName name="XRefCopy224Row" localSheetId="6" hidden="1">#REF!</definedName>
    <definedName name="XRefCopy224Row" hidden="1">#REF!</definedName>
    <definedName name="XRefCopy225" localSheetId="7" hidden="1">#REF!</definedName>
    <definedName name="XRefCopy225" localSheetId="2" hidden="1">#REF!</definedName>
    <definedName name="XRefCopy225" localSheetId="6" hidden="1">#REF!</definedName>
    <definedName name="XRefCopy225" hidden="1">#REF!</definedName>
    <definedName name="XRefCopy225Row" localSheetId="7" hidden="1">#REF!</definedName>
    <definedName name="XRefCopy225Row" localSheetId="2" hidden="1">#REF!</definedName>
    <definedName name="XRefCopy225Row" localSheetId="6" hidden="1">#REF!</definedName>
    <definedName name="XRefCopy225Row" hidden="1">#REF!</definedName>
    <definedName name="XRefCopy226" localSheetId="7" hidden="1">#REF!</definedName>
    <definedName name="XRefCopy226" localSheetId="2" hidden="1">#REF!</definedName>
    <definedName name="XRefCopy226" localSheetId="6" hidden="1">#REF!</definedName>
    <definedName name="XRefCopy226" hidden="1">#REF!</definedName>
    <definedName name="XRefCopy226Row" localSheetId="7" hidden="1">#REF!</definedName>
    <definedName name="XRefCopy226Row" localSheetId="2" hidden="1">#REF!</definedName>
    <definedName name="XRefCopy226Row" localSheetId="6" hidden="1">#REF!</definedName>
    <definedName name="XRefCopy226Row" hidden="1">#REF!</definedName>
    <definedName name="XRefCopy227" localSheetId="7" hidden="1">#REF!</definedName>
    <definedName name="XRefCopy227" localSheetId="2" hidden="1">#REF!</definedName>
    <definedName name="XRefCopy227" localSheetId="6" hidden="1">#REF!</definedName>
    <definedName name="XRefCopy227" hidden="1">#REF!</definedName>
    <definedName name="XRefCopy227Row" localSheetId="7" hidden="1">#REF!</definedName>
    <definedName name="XRefCopy227Row" localSheetId="2" hidden="1">#REF!</definedName>
    <definedName name="XRefCopy227Row" localSheetId="6" hidden="1">#REF!</definedName>
    <definedName name="XRefCopy227Row" hidden="1">#REF!</definedName>
    <definedName name="XRefCopy228" localSheetId="7" hidden="1">#REF!</definedName>
    <definedName name="XRefCopy228" localSheetId="2" hidden="1">#REF!</definedName>
    <definedName name="XRefCopy228" localSheetId="6" hidden="1">#REF!</definedName>
    <definedName name="XRefCopy228" hidden="1">#REF!</definedName>
    <definedName name="XRefCopy228Row" localSheetId="7" hidden="1">#REF!</definedName>
    <definedName name="XRefCopy228Row" localSheetId="2" hidden="1">#REF!</definedName>
    <definedName name="XRefCopy228Row" localSheetId="6" hidden="1">#REF!</definedName>
    <definedName name="XRefCopy228Row" hidden="1">#REF!</definedName>
    <definedName name="XRefCopy229" localSheetId="7" hidden="1">#REF!</definedName>
    <definedName name="XRefCopy229" localSheetId="2" hidden="1">#REF!</definedName>
    <definedName name="XRefCopy229" localSheetId="6" hidden="1">#REF!</definedName>
    <definedName name="XRefCopy229" hidden="1">#REF!</definedName>
    <definedName name="XRefCopy229Row" localSheetId="7" hidden="1">#REF!</definedName>
    <definedName name="XRefCopy229Row" localSheetId="2" hidden="1">#REF!</definedName>
    <definedName name="XRefCopy229Row" localSheetId="6" hidden="1">#REF!</definedName>
    <definedName name="XRefCopy229Row" hidden="1">#REF!</definedName>
    <definedName name="XRefCopy22Row" localSheetId="7" hidden="1">#REF!</definedName>
    <definedName name="XRefCopy22Row" localSheetId="2" hidden="1">#REF!</definedName>
    <definedName name="XRefCopy22Row" localSheetId="6" hidden="1">#REF!</definedName>
    <definedName name="XRefCopy22Row" hidden="1">#REF!</definedName>
    <definedName name="XRefCopy23" localSheetId="7" hidden="1">'[61]Selección de Cuentas'!#REF!</definedName>
    <definedName name="XRefCopy23" localSheetId="2" hidden="1">'[61]Selección de Cuentas'!#REF!</definedName>
    <definedName name="XRefCopy23" localSheetId="6" hidden="1">'[61]Selección de Cuentas'!#REF!</definedName>
    <definedName name="XRefCopy23" hidden="1">'[61]Selección de Cuentas'!#REF!</definedName>
    <definedName name="XRefCopy230" localSheetId="7" hidden="1">#REF!</definedName>
    <definedName name="XRefCopy230" localSheetId="2" hidden="1">#REF!</definedName>
    <definedName name="XRefCopy230" localSheetId="6" hidden="1">#REF!</definedName>
    <definedName name="XRefCopy230" hidden="1">#REF!</definedName>
    <definedName name="XRefCopy230Row" localSheetId="7" hidden="1">#REF!</definedName>
    <definedName name="XRefCopy230Row" localSheetId="2" hidden="1">#REF!</definedName>
    <definedName name="XRefCopy230Row" localSheetId="6" hidden="1">#REF!</definedName>
    <definedName name="XRefCopy230Row" hidden="1">#REF!</definedName>
    <definedName name="XRefCopy231" localSheetId="7" hidden="1">#REF!</definedName>
    <definedName name="XRefCopy231" localSheetId="2" hidden="1">#REF!</definedName>
    <definedName name="XRefCopy231" localSheetId="6" hidden="1">#REF!</definedName>
    <definedName name="XRefCopy231" hidden="1">#REF!</definedName>
    <definedName name="XRefCopy231Row" localSheetId="7" hidden="1">#REF!</definedName>
    <definedName name="XRefCopy231Row" localSheetId="2" hidden="1">#REF!</definedName>
    <definedName name="XRefCopy231Row" localSheetId="6" hidden="1">#REF!</definedName>
    <definedName name="XRefCopy231Row" hidden="1">#REF!</definedName>
    <definedName name="XRefCopy232" localSheetId="7" hidden="1">#REF!</definedName>
    <definedName name="XRefCopy232" localSheetId="2" hidden="1">#REF!</definedName>
    <definedName name="XRefCopy232" localSheetId="6" hidden="1">#REF!</definedName>
    <definedName name="XRefCopy232" hidden="1">#REF!</definedName>
    <definedName name="XRefCopy232Row" localSheetId="7" hidden="1">#REF!</definedName>
    <definedName name="XRefCopy232Row" localSheetId="2" hidden="1">#REF!</definedName>
    <definedName name="XRefCopy232Row" localSheetId="6" hidden="1">#REF!</definedName>
    <definedName name="XRefCopy232Row" hidden="1">#REF!</definedName>
    <definedName name="XRefCopy233" localSheetId="7" hidden="1">#REF!</definedName>
    <definedName name="XRefCopy233" localSheetId="2" hidden="1">#REF!</definedName>
    <definedName name="XRefCopy233" localSheetId="6" hidden="1">#REF!</definedName>
    <definedName name="XRefCopy233" hidden="1">#REF!</definedName>
    <definedName name="XRefCopy233Row" localSheetId="7" hidden="1">#REF!</definedName>
    <definedName name="XRefCopy233Row" localSheetId="2" hidden="1">#REF!</definedName>
    <definedName name="XRefCopy233Row" localSheetId="6" hidden="1">#REF!</definedName>
    <definedName name="XRefCopy233Row" hidden="1">#REF!</definedName>
    <definedName name="XRefCopy234" localSheetId="7" hidden="1">#REF!</definedName>
    <definedName name="XRefCopy234" localSheetId="2" hidden="1">#REF!</definedName>
    <definedName name="XRefCopy234" localSheetId="6" hidden="1">#REF!</definedName>
    <definedName name="XRefCopy234" hidden="1">#REF!</definedName>
    <definedName name="XRefCopy234Row" localSheetId="7" hidden="1">#REF!</definedName>
    <definedName name="XRefCopy234Row" localSheetId="2" hidden="1">#REF!</definedName>
    <definedName name="XRefCopy234Row" localSheetId="6" hidden="1">#REF!</definedName>
    <definedName name="XRefCopy234Row" hidden="1">#REF!</definedName>
    <definedName name="XRefCopy235" localSheetId="7" hidden="1">#REF!</definedName>
    <definedName name="XRefCopy235" localSheetId="2" hidden="1">#REF!</definedName>
    <definedName name="XRefCopy235" localSheetId="6" hidden="1">#REF!</definedName>
    <definedName name="XRefCopy235" hidden="1">#REF!</definedName>
    <definedName name="XRefCopy235Row" localSheetId="7" hidden="1">#REF!</definedName>
    <definedName name="XRefCopy235Row" localSheetId="2" hidden="1">#REF!</definedName>
    <definedName name="XRefCopy235Row" localSheetId="6" hidden="1">#REF!</definedName>
    <definedName name="XRefCopy235Row" hidden="1">#REF!</definedName>
    <definedName name="XRefCopy236" localSheetId="7" hidden="1">#REF!</definedName>
    <definedName name="XRefCopy236" localSheetId="2" hidden="1">#REF!</definedName>
    <definedName name="XRefCopy236" localSheetId="6" hidden="1">#REF!</definedName>
    <definedName name="XRefCopy236" hidden="1">#REF!</definedName>
    <definedName name="XRefCopy236Row" localSheetId="7" hidden="1">#REF!</definedName>
    <definedName name="XRefCopy236Row" localSheetId="2" hidden="1">#REF!</definedName>
    <definedName name="XRefCopy236Row" localSheetId="6" hidden="1">#REF!</definedName>
    <definedName name="XRefCopy236Row" hidden="1">#REF!</definedName>
    <definedName name="XRefCopy237" localSheetId="7" hidden="1">#REF!</definedName>
    <definedName name="XRefCopy237" localSheetId="2" hidden="1">#REF!</definedName>
    <definedName name="XRefCopy237" localSheetId="6" hidden="1">#REF!</definedName>
    <definedName name="XRefCopy237" hidden="1">#REF!</definedName>
    <definedName name="XRefCopy237Row" localSheetId="7" hidden="1">#REF!</definedName>
    <definedName name="XRefCopy237Row" localSheetId="2" hidden="1">#REF!</definedName>
    <definedName name="XRefCopy237Row" localSheetId="6" hidden="1">#REF!</definedName>
    <definedName name="XRefCopy237Row" hidden="1">#REF!</definedName>
    <definedName name="XRefCopy238" localSheetId="7" hidden="1">#REF!</definedName>
    <definedName name="XRefCopy238" localSheetId="2" hidden="1">#REF!</definedName>
    <definedName name="XRefCopy238" localSheetId="6" hidden="1">#REF!</definedName>
    <definedName name="XRefCopy238" hidden="1">#REF!</definedName>
    <definedName name="XRefCopy238Row" localSheetId="7" hidden="1">#REF!</definedName>
    <definedName name="XRefCopy238Row" localSheetId="2" hidden="1">#REF!</definedName>
    <definedName name="XRefCopy238Row" localSheetId="6" hidden="1">#REF!</definedName>
    <definedName name="XRefCopy238Row" hidden="1">#REF!</definedName>
    <definedName name="XRefCopy239" localSheetId="7" hidden="1">#REF!</definedName>
    <definedName name="XRefCopy239" localSheetId="2" hidden="1">#REF!</definedName>
    <definedName name="XRefCopy239" localSheetId="6" hidden="1">#REF!</definedName>
    <definedName name="XRefCopy239" hidden="1">#REF!</definedName>
    <definedName name="XRefCopy239Row" localSheetId="7" hidden="1">#REF!</definedName>
    <definedName name="XRefCopy239Row" localSheetId="2" hidden="1">#REF!</definedName>
    <definedName name="XRefCopy239Row" localSheetId="6" hidden="1">#REF!</definedName>
    <definedName name="XRefCopy239Row" hidden="1">#REF!</definedName>
    <definedName name="XRefCopy23Row" localSheetId="7" hidden="1">#REF!</definedName>
    <definedName name="XRefCopy23Row" localSheetId="2" hidden="1">#REF!</definedName>
    <definedName name="XRefCopy23Row" localSheetId="6" hidden="1">#REF!</definedName>
    <definedName name="XRefCopy23Row" hidden="1">#REF!</definedName>
    <definedName name="XRefCopy24" localSheetId="7" hidden="1">'[61]Selección de Cuentas'!#REF!</definedName>
    <definedName name="XRefCopy24" localSheetId="2" hidden="1">'[61]Selección de Cuentas'!#REF!</definedName>
    <definedName name="XRefCopy24" localSheetId="6" hidden="1">'[61]Selección de Cuentas'!#REF!</definedName>
    <definedName name="XRefCopy24" hidden="1">'[61]Selección de Cuentas'!#REF!</definedName>
    <definedName name="XRefCopy240" localSheetId="7" hidden="1">#REF!</definedName>
    <definedName name="XRefCopy240" localSheetId="2" hidden="1">#REF!</definedName>
    <definedName name="XRefCopy240" localSheetId="6" hidden="1">#REF!</definedName>
    <definedName name="XRefCopy240" hidden="1">#REF!</definedName>
    <definedName name="XRefCopy240Row" localSheetId="7" hidden="1">#REF!</definedName>
    <definedName name="XRefCopy240Row" localSheetId="2" hidden="1">#REF!</definedName>
    <definedName name="XRefCopy240Row" localSheetId="6" hidden="1">#REF!</definedName>
    <definedName name="XRefCopy240Row" hidden="1">#REF!</definedName>
    <definedName name="XRefCopy241" localSheetId="7" hidden="1">#REF!</definedName>
    <definedName name="XRefCopy241" localSheetId="2" hidden="1">#REF!</definedName>
    <definedName name="XRefCopy241" localSheetId="6" hidden="1">#REF!</definedName>
    <definedName name="XRefCopy241" hidden="1">#REF!</definedName>
    <definedName name="XRefCopy241Row" localSheetId="7" hidden="1">#REF!</definedName>
    <definedName name="XRefCopy241Row" localSheetId="2" hidden="1">#REF!</definedName>
    <definedName name="XRefCopy241Row" localSheetId="6" hidden="1">#REF!</definedName>
    <definedName name="XRefCopy241Row" hidden="1">#REF!</definedName>
    <definedName name="XRefCopy242" localSheetId="7" hidden="1">#REF!</definedName>
    <definedName name="XRefCopy242" localSheetId="2" hidden="1">#REF!</definedName>
    <definedName name="XRefCopy242" localSheetId="6" hidden="1">#REF!</definedName>
    <definedName name="XRefCopy242" hidden="1">#REF!</definedName>
    <definedName name="XRefCopy242Row" localSheetId="7" hidden="1">#REF!</definedName>
    <definedName name="XRefCopy242Row" localSheetId="2" hidden="1">#REF!</definedName>
    <definedName name="XRefCopy242Row" localSheetId="6" hidden="1">#REF!</definedName>
    <definedName name="XRefCopy242Row" hidden="1">#REF!</definedName>
    <definedName name="XRefCopy243" localSheetId="7" hidden="1">#REF!</definedName>
    <definedName name="XRefCopy243" localSheetId="2" hidden="1">#REF!</definedName>
    <definedName name="XRefCopy243" localSheetId="6" hidden="1">#REF!</definedName>
    <definedName name="XRefCopy243" hidden="1">#REF!</definedName>
    <definedName name="XRefCopy243Row" localSheetId="7" hidden="1">#REF!</definedName>
    <definedName name="XRefCopy243Row" localSheetId="2" hidden="1">#REF!</definedName>
    <definedName name="XRefCopy243Row" localSheetId="6" hidden="1">#REF!</definedName>
    <definedName name="XRefCopy243Row" hidden="1">#REF!</definedName>
    <definedName name="XRefCopy244" localSheetId="7" hidden="1">#REF!</definedName>
    <definedName name="XRefCopy244" localSheetId="2" hidden="1">#REF!</definedName>
    <definedName name="XRefCopy244" localSheetId="6" hidden="1">#REF!</definedName>
    <definedName name="XRefCopy244" hidden="1">#REF!</definedName>
    <definedName name="XRefCopy244Row" localSheetId="7" hidden="1">#REF!</definedName>
    <definedName name="XRefCopy244Row" localSheetId="2" hidden="1">#REF!</definedName>
    <definedName name="XRefCopy244Row" localSheetId="6" hidden="1">#REF!</definedName>
    <definedName name="XRefCopy244Row" hidden="1">#REF!</definedName>
    <definedName name="XRefCopy245" localSheetId="7" hidden="1">#REF!</definedName>
    <definedName name="XRefCopy245" localSheetId="2" hidden="1">#REF!</definedName>
    <definedName name="XRefCopy245" localSheetId="6" hidden="1">#REF!</definedName>
    <definedName name="XRefCopy245" hidden="1">#REF!</definedName>
    <definedName name="XRefCopy245Row" localSheetId="7" hidden="1">#REF!</definedName>
    <definedName name="XRefCopy245Row" localSheetId="2" hidden="1">#REF!</definedName>
    <definedName name="XRefCopy245Row" localSheetId="6" hidden="1">#REF!</definedName>
    <definedName name="XRefCopy245Row" hidden="1">#REF!</definedName>
    <definedName name="XRefCopy246" localSheetId="7" hidden="1">#REF!</definedName>
    <definedName name="XRefCopy246" localSheetId="2" hidden="1">#REF!</definedName>
    <definedName name="XRefCopy246" localSheetId="6" hidden="1">#REF!</definedName>
    <definedName name="XRefCopy246" hidden="1">#REF!</definedName>
    <definedName name="XRefCopy246Row" localSheetId="7" hidden="1">#REF!</definedName>
    <definedName name="XRefCopy246Row" localSheetId="2" hidden="1">#REF!</definedName>
    <definedName name="XRefCopy246Row" localSheetId="6" hidden="1">#REF!</definedName>
    <definedName name="XRefCopy246Row" hidden="1">#REF!</definedName>
    <definedName name="XRefCopy247" localSheetId="7" hidden="1">#REF!</definedName>
    <definedName name="XRefCopy247" localSheetId="2" hidden="1">#REF!</definedName>
    <definedName name="XRefCopy247" localSheetId="6" hidden="1">#REF!</definedName>
    <definedName name="XRefCopy247" hidden="1">#REF!</definedName>
    <definedName name="XRefCopy247Row" localSheetId="7" hidden="1">#REF!</definedName>
    <definedName name="XRefCopy247Row" localSheetId="2" hidden="1">#REF!</definedName>
    <definedName name="XRefCopy247Row" localSheetId="6" hidden="1">#REF!</definedName>
    <definedName name="XRefCopy247Row" hidden="1">#REF!</definedName>
    <definedName name="XRefCopy248" localSheetId="7" hidden="1">#REF!</definedName>
    <definedName name="XRefCopy248" localSheetId="2" hidden="1">#REF!</definedName>
    <definedName name="XRefCopy248" localSheetId="6" hidden="1">#REF!</definedName>
    <definedName name="XRefCopy248" hidden="1">#REF!</definedName>
    <definedName name="XRefCopy248Row" localSheetId="7" hidden="1">#REF!</definedName>
    <definedName name="XRefCopy248Row" localSheetId="2" hidden="1">#REF!</definedName>
    <definedName name="XRefCopy248Row" localSheetId="6" hidden="1">#REF!</definedName>
    <definedName name="XRefCopy248Row" hidden="1">#REF!</definedName>
    <definedName name="XRefCopy249" localSheetId="7" hidden="1">#REF!</definedName>
    <definedName name="XRefCopy249" localSheetId="2" hidden="1">#REF!</definedName>
    <definedName name="XRefCopy249" localSheetId="6" hidden="1">#REF!</definedName>
    <definedName name="XRefCopy249" hidden="1">#REF!</definedName>
    <definedName name="XRefCopy249Row" localSheetId="7" hidden="1">#REF!</definedName>
    <definedName name="XRefCopy249Row" localSheetId="2" hidden="1">#REF!</definedName>
    <definedName name="XRefCopy249Row" localSheetId="6" hidden="1">#REF!</definedName>
    <definedName name="XRefCopy249Row" hidden="1">#REF!</definedName>
    <definedName name="XRefCopy24Row" localSheetId="7" hidden="1">#REF!</definedName>
    <definedName name="XRefCopy24Row" localSheetId="2" hidden="1">#REF!</definedName>
    <definedName name="XRefCopy24Row" localSheetId="6" hidden="1">#REF!</definedName>
    <definedName name="XRefCopy24Row" hidden="1">#REF!</definedName>
    <definedName name="XRefCopy25" localSheetId="7" hidden="1">'[61]Selección de Cuentas'!#REF!</definedName>
    <definedName name="XRefCopy25" localSheetId="2" hidden="1">'[61]Selección de Cuentas'!#REF!</definedName>
    <definedName name="XRefCopy25" localSheetId="6" hidden="1">'[61]Selección de Cuentas'!#REF!</definedName>
    <definedName name="XRefCopy25" hidden="1">'[61]Selección de Cuentas'!#REF!</definedName>
    <definedName name="XRefCopy250" localSheetId="7" hidden="1">#REF!</definedName>
    <definedName name="XRefCopy250" localSheetId="2" hidden="1">#REF!</definedName>
    <definedName name="XRefCopy250" localSheetId="6" hidden="1">#REF!</definedName>
    <definedName name="XRefCopy250" hidden="1">#REF!</definedName>
    <definedName name="XRefCopy250Row" localSheetId="7" hidden="1">#REF!</definedName>
    <definedName name="XRefCopy250Row" localSheetId="2" hidden="1">#REF!</definedName>
    <definedName name="XRefCopy250Row" localSheetId="6" hidden="1">#REF!</definedName>
    <definedName name="XRefCopy250Row" hidden="1">#REF!</definedName>
    <definedName name="XRefCopy251" localSheetId="7" hidden="1">#REF!</definedName>
    <definedName name="XRefCopy251" localSheetId="2" hidden="1">#REF!</definedName>
    <definedName name="XRefCopy251" localSheetId="6" hidden="1">#REF!</definedName>
    <definedName name="XRefCopy251" hidden="1">#REF!</definedName>
    <definedName name="XRefCopy251Row" localSheetId="7" hidden="1">#REF!</definedName>
    <definedName name="XRefCopy251Row" localSheetId="2" hidden="1">#REF!</definedName>
    <definedName name="XRefCopy251Row" localSheetId="6" hidden="1">#REF!</definedName>
    <definedName name="XRefCopy251Row" hidden="1">#REF!</definedName>
    <definedName name="XRefCopy252" localSheetId="7" hidden="1">#REF!</definedName>
    <definedName name="XRefCopy252" localSheetId="2" hidden="1">#REF!</definedName>
    <definedName name="XRefCopy252" localSheetId="6" hidden="1">#REF!</definedName>
    <definedName name="XRefCopy252" hidden="1">#REF!</definedName>
    <definedName name="XRefCopy252Row" localSheetId="7" hidden="1">#REF!</definedName>
    <definedName name="XRefCopy252Row" localSheetId="2" hidden="1">#REF!</definedName>
    <definedName name="XRefCopy252Row" localSheetId="6" hidden="1">#REF!</definedName>
    <definedName name="XRefCopy252Row" hidden="1">#REF!</definedName>
    <definedName name="XRefCopy253" localSheetId="7" hidden="1">#REF!</definedName>
    <definedName name="XRefCopy253" localSheetId="2" hidden="1">#REF!</definedName>
    <definedName name="XRefCopy253" localSheetId="6" hidden="1">#REF!</definedName>
    <definedName name="XRefCopy253" hidden="1">#REF!</definedName>
    <definedName name="XRefCopy253Row" localSheetId="7" hidden="1">#REF!</definedName>
    <definedName name="XRefCopy253Row" localSheetId="2" hidden="1">#REF!</definedName>
    <definedName name="XRefCopy253Row" localSheetId="6" hidden="1">#REF!</definedName>
    <definedName name="XRefCopy253Row" hidden="1">#REF!</definedName>
    <definedName name="XRefCopy254" localSheetId="7" hidden="1">#REF!</definedName>
    <definedName name="XRefCopy254" localSheetId="2" hidden="1">#REF!</definedName>
    <definedName name="XRefCopy254" localSheetId="6" hidden="1">#REF!</definedName>
    <definedName name="XRefCopy254" hidden="1">#REF!</definedName>
    <definedName name="XRefCopy254Row" localSheetId="7" hidden="1">#REF!</definedName>
    <definedName name="XRefCopy254Row" localSheetId="2" hidden="1">#REF!</definedName>
    <definedName name="XRefCopy254Row" localSheetId="6" hidden="1">#REF!</definedName>
    <definedName name="XRefCopy254Row" hidden="1">#REF!</definedName>
    <definedName name="XRefCopy255" localSheetId="7" hidden="1">#REF!</definedName>
    <definedName name="XRefCopy255" localSheetId="2" hidden="1">#REF!</definedName>
    <definedName name="XRefCopy255" localSheetId="6" hidden="1">#REF!</definedName>
    <definedName name="XRefCopy255" hidden="1">#REF!</definedName>
    <definedName name="XRefCopy255Row" localSheetId="7" hidden="1">#REF!</definedName>
    <definedName name="XRefCopy255Row" localSheetId="2" hidden="1">#REF!</definedName>
    <definedName name="XRefCopy255Row" localSheetId="6" hidden="1">#REF!</definedName>
    <definedName name="XRefCopy255Row" hidden="1">#REF!</definedName>
    <definedName name="XRefCopy256" localSheetId="7" hidden="1">#REF!</definedName>
    <definedName name="XRefCopy256" localSheetId="2" hidden="1">#REF!</definedName>
    <definedName name="XRefCopy256" localSheetId="6" hidden="1">#REF!</definedName>
    <definedName name="XRefCopy256" hidden="1">#REF!</definedName>
    <definedName name="XRefCopy256Row" localSheetId="7" hidden="1">#REF!</definedName>
    <definedName name="XRefCopy256Row" localSheetId="2" hidden="1">#REF!</definedName>
    <definedName name="XRefCopy256Row" localSheetId="6" hidden="1">#REF!</definedName>
    <definedName name="XRefCopy256Row" hidden="1">#REF!</definedName>
    <definedName name="XRefCopy257" localSheetId="7" hidden="1">#REF!</definedName>
    <definedName name="XRefCopy257" localSheetId="2" hidden="1">#REF!</definedName>
    <definedName name="XRefCopy257" localSheetId="6" hidden="1">#REF!</definedName>
    <definedName name="XRefCopy257" hidden="1">#REF!</definedName>
    <definedName name="XRefCopy257Row" localSheetId="7" hidden="1">#REF!</definedName>
    <definedName name="XRefCopy257Row" localSheetId="2" hidden="1">#REF!</definedName>
    <definedName name="XRefCopy257Row" localSheetId="6" hidden="1">#REF!</definedName>
    <definedName name="XRefCopy257Row" hidden="1">#REF!</definedName>
    <definedName name="XRefCopy258" localSheetId="7" hidden="1">#REF!</definedName>
    <definedName name="XRefCopy258" localSheetId="2" hidden="1">#REF!</definedName>
    <definedName name="XRefCopy258" localSheetId="6" hidden="1">#REF!</definedName>
    <definedName name="XRefCopy258" hidden="1">#REF!</definedName>
    <definedName name="XRefCopy258Row" localSheetId="7" hidden="1">#REF!</definedName>
    <definedName name="XRefCopy258Row" localSheetId="2" hidden="1">#REF!</definedName>
    <definedName name="XRefCopy258Row" localSheetId="6" hidden="1">#REF!</definedName>
    <definedName name="XRefCopy258Row" hidden="1">#REF!</definedName>
    <definedName name="XRefCopy259" localSheetId="7" hidden="1">#REF!</definedName>
    <definedName name="XRefCopy259" localSheetId="2" hidden="1">#REF!</definedName>
    <definedName name="XRefCopy259" localSheetId="6" hidden="1">#REF!</definedName>
    <definedName name="XRefCopy259" hidden="1">#REF!</definedName>
    <definedName name="XRefCopy259Row" localSheetId="7" hidden="1">#REF!</definedName>
    <definedName name="XRefCopy259Row" localSheetId="2" hidden="1">#REF!</definedName>
    <definedName name="XRefCopy259Row" localSheetId="6" hidden="1">#REF!</definedName>
    <definedName name="XRefCopy259Row" hidden="1">#REF!</definedName>
    <definedName name="XRefCopy25Row" localSheetId="7" hidden="1">#REF!</definedName>
    <definedName name="XRefCopy25Row" localSheetId="2" hidden="1">#REF!</definedName>
    <definedName name="XRefCopy25Row" localSheetId="6" hidden="1">#REF!</definedName>
    <definedName name="XRefCopy25Row" hidden="1">#REF!</definedName>
    <definedName name="XRefCopy26" localSheetId="7" hidden="1">'[61]Selección de Cuentas'!#REF!</definedName>
    <definedName name="XRefCopy26" localSheetId="2" hidden="1">'[61]Selección de Cuentas'!#REF!</definedName>
    <definedName name="XRefCopy26" localSheetId="6" hidden="1">'[61]Selección de Cuentas'!#REF!</definedName>
    <definedName name="XRefCopy26" hidden="1">'[61]Selección de Cuentas'!#REF!</definedName>
    <definedName name="XRefCopy260" localSheetId="7" hidden="1">#REF!</definedName>
    <definedName name="XRefCopy260" localSheetId="2" hidden="1">#REF!</definedName>
    <definedName name="XRefCopy260" localSheetId="6" hidden="1">#REF!</definedName>
    <definedName name="XRefCopy260" hidden="1">#REF!</definedName>
    <definedName name="XRefCopy260Row" localSheetId="7" hidden="1">#REF!</definedName>
    <definedName name="XRefCopy260Row" localSheetId="2" hidden="1">#REF!</definedName>
    <definedName name="XRefCopy260Row" localSheetId="6" hidden="1">#REF!</definedName>
    <definedName name="XRefCopy260Row" hidden="1">#REF!</definedName>
    <definedName name="XRefCopy261" localSheetId="7" hidden="1">#REF!</definedName>
    <definedName name="XRefCopy261" localSheetId="2" hidden="1">#REF!</definedName>
    <definedName name="XRefCopy261" localSheetId="6" hidden="1">#REF!</definedName>
    <definedName name="XRefCopy261" hidden="1">#REF!</definedName>
    <definedName name="XRefCopy261Row" localSheetId="7" hidden="1">#REF!</definedName>
    <definedName name="XRefCopy261Row" localSheetId="2" hidden="1">#REF!</definedName>
    <definedName name="XRefCopy261Row" localSheetId="6" hidden="1">#REF!</definedName>
    <definedName name="XRefCopy261Row" hidden="1">#REF!</definedName>
    <definedName name="XRefCopy262" localSheetId="7" hidden="1">#REF!</definedName>
    <definedName name="XRefCopy262" localSheetId="2" hidden="1">#REF!</definedName>
    <definedName name="XRefCopy262" localSheetId="6" hidden="1">#REF!</definedName>
    <definedName name="XRefCopy262" hidden="1">#REF!</definedName>
    <definedName name="XRefCopy262Row" localSheetId="7" hidden="1">#REF!</definedName>
    <definedName name="XRefCopy262Row" localSheetId="2" hidden="1">#REF!</definedName>
    <definedName name="XRefCopy262Row" localSheetId="6" hidden="1">#REF!</definedName>
    <definedName name="XRefCopy262Row" hidden="1">#REF!</definedName>
    <definedName name="XRefCopy263" localSheetId="7" hidden="1">#REF!</definedName>
    <definedName name="XRefCopy263" localSheetId="2" hidden="1">#REF!</definedName>
    <definedName name="XRefCopy263" localSheetId="6" hidden="1">#REF!</definedName>
    <definedName name="XRefCopy263" hidden="1">#REF!</definedName>
    <definedName name="XRefCopy263Row" localSheetId="7" hidden="1">#REF!</definedName>
    <definedName name="XRefCopy263Row" localSheetId="2" hidden="1">#REF!</definedName>
    <definedName name="XRefCopy263Row" localSheetId="6" hidden="1">#REF!</definedName>
    <definedName name="XRefCopy263Row" hidden="1">#REF!</definedName>
    <definedName name="XRefCopy264" localSheetId="7" hidden="1">#REF!</definedName>
    <definedName name="XRefCopy264" localSheetId="2" hidden="1">#REF!</definedName>
    <definedName name="XRefCopy264" localSheetId="6" hidden="1">#REF!</definedName>
    <definedName name="XRefCopy264" hidden="1">#REF!</definedName>
    <definedName name="XRefCopy264Row" localSheetId="7" hidden="1">#REF!</definedName>
    <definedName name="XRefCopy264Row" localSheetId="2" hidden="1">#REF!</definedName>
    <definedName name="XRefCopy264Row" localSheetId="6" hidden="1">#REF!</definedName>
    <definedName name="XRefCopy264Row" hidden="1">#REF!</definedName>
    <definedName name="XRefCopy265" localSheetId="7" hidden="1">#REF!</definedName>
    <definedName name="XRefCopy265" localSheetId="2" hidden="1">#REF!</definedName>
    <definedName name="XRefCopy265" localSheetId="6" hidden="1">#REF!</definedName>
    <definedName name="XRefCopy265" hidden="1">#REF!</definedName>
    <definedName name="XRefCopy265Row" localSheetId="7" hidden="1">#REF!</definedName>
    <definedName name="XRefCopy265Row" localSheetId="2" hidden="1">#REF!</definedName>
    <definedName name="XRefCopy265Row" localSheetId="6" hidden="1">#REF!</definedName>
    <definedName name="XRefCopy265Row" hidden="1">#REF!</definedName>
    <definedName name="XRefCopy266" localSheetId="7" hidden="1">#REF!</definedName>
    <definedName name="XRefCopy266" localSheetId="2" hidden="1">#REF!</definedName>
    <definedName name="XRefCopy266" localSheetId="6" hidden="1">#REF!</definedName>
    <definedName name="XRefCopy266" hidden="1">#REF!</definedName>
    <definedName name="XRefCopy266Row" localSheetId="7" hidden="1">#REF!</definedName>
    <definedName name="XRefCopy266Row" localSheetId="2" hidden="1">#REF!</definedName>
    <definedName name="XRefCopy266Row" localSheetId="6" hidden="1">#REF!</definedName>
    <definedName name="XRefCopy266Row" hidden="1">#REF!</definedName>
    <definedName name="XRefCopy267" localSheetId="7" hidden="1">#REF!</definedName>
    <definedName name="XRefCopy267" localSheetId="2" hidden="1">#REF!</definedName>
    <definedName name="XRefCopy267" localSheetId="6" hidden="1">#REF!</definedName>
    <definedName name="XRefCopy267" hidden="1">#REF!</definedName>
    <definedName name="XRefCopy267Row" localSheetId="7" hidden="1">#REF!</definedName>
    <definedName name="XRefCopy267Row" localSheetId="2" hidden="1">#REF!</definedName>
    <definedName name="XRefCopy267Row" localSheetId="6" hidden="1">#REF!</definedName>
    <definedName name="XRefCopy267Row" hidden="1">#REF!</definedName>
    <definedName name="XRefCopy268" localSheetId="7" hidden="1">#REF!</definedName>
    <definedName name="XRefCopy268" localSheetId="2" hidden="1">#REF!</definedName>
    <definedName name="XRefCopy268" localSheetId="6" hidden="1">#REF!</definedName>
    <definedName name="XRefCopy268" hidden="1">#REF!</definedName>
    <definedName name="XRefCopy268Row" localSheetId="7" hidden="1">#REF!</definedName>
    <definedName name="XRefCopy268Row" localSheetId="2" hidden="1">#REF!</definedName>
    <definedName name="XRefCopy268Row" localSheetId="6" hidden="1">#REF!</definedName>
    <definedName name="XRefCopy268Row" hidden="1">#REF!</definedName>
    <definedName name="XRefCopy269" localSheetId="7" hidden="1">#REF!</definedName>
    <definedName name="XRefCopy269" localSheetId="2" hidden="1">#REF!</definedName>
    <definedName name="XRefCopy269" localSheetId="6" hidden="1">#REF!</definedName>
    <definedName name="XRefCopy269" hidden="1">#REF!</definedName>
    <definedName name="XRefCopy269Row" localSheetId="7" hidden="1">#REF!</definedName>
    <definedName name="XRefCopy269Row" localSheetId="2" hidden="1">#REF!</definedName>
    <definedName name="XRefCopy269Row" localSheetId="6" hidden="1">#REF!</definedName>
    <definedName name="XRefCopy269Row" hidden="1">#REF!</definedName>
    <definedName name="XRefCopy26Row" localSheetId="7" hidden="1">#REF!</definedName>
    <definedName name="XRefCopy26Row" localSheetId="2" hidden="1">#REF!</definedName>
    <definedName name="XRefCopy26Row" localSheetId="6" hidden="1">#REF!</definedName>
    <definedName name="XRefCopy26Row" hidden="1">#REF!</definedName>
    <definedName name="XRefCopy27" localSheetId="7" hidden="1">'[61]Selección de Cuentas'!#REF!</definedName>
    <definedName name="XRefCopy27" localSheetId="2" hidden="1">'[61]Selección de Cuentas'!#REF!</definedName>
    <definedName name="XRefCopy27" localSheetId="6" hidden="1">'[61]Selección de Cuentas'!#REF!</definedName>
    <definedName name="XRefCopy27" hidden="1">'[61]Selección de Cuentas'!#REF!</definedName>
    <definedName name="XRefCopy270" localSheetId="7" hidden="1">#REF!</definedName>
    <definedName name="XRefCopy270" localSheetId="2" hidden="1">#REF!</definedName>
    <definedName name="XRefCopy270" localSheetId="6" hidden="1">#REF!</definedName>
    <definedName name="XRefCopy270" hidden="1">#REF!</definedName>
    <definedName name="XRefCopy270Row" localSheetId="7" hidden="1">#REF!</definedName>
    <definedName name="XRefCopy270Row" localSheetId="2" hidden="1">#REF!</definedName>
    <definedName name="XRefCopy270Row" localSheetId="6" hidden="1">#REF!</definedName>
    <definedName name="XRefCopy270Row" hidden="1">#REF!</definedName>
    <definedName name="XRefCopy271" localSheetId="7" hidden="1">#REF!</definedName>
    <definedName name="XRefCopy271" localSheetId="2" hidden="1">#REF!</definedName>
    <definedName name="XRefCopy271" localSheetId="6" hidden="1">#REF!</definedName>
    <definedName name="XRefCopy271" hidden="1">#REF!</definedName>
    <definedName name="XRefCopy271Row" localSheetId="7" hidden="1">#REF!</definedName>
    <definedName name="XRefCopy271Row" localSheetId="2" hidden="1">#REF!</definedName>
    <definedName name="XRefCopy271Row" localSheetId="6" hidden="1">#REF!</definedName>
    <definedName name="XRefCopy271Row" hidden="1">#REF!</definedName>
    <definedName name="XRefCopy272" localSheetId="7" hidden="1">#REF!</definedName>
    <definedName name="XRefCopy272" localSheetId="2" hidden="1">#REF!</definedName>
    <definedName name="XRefCopy272" localSheetId="6" hidden="1">#REF!</definedName>
    <definedName name="XRefCopy272" hidden="1">#REF!</definedName>
    <definedName name="XRefCopy272Row" localSheetId="7" hidden="1">#REF!</definedName>
    <definedName name="XRefCopy272Row" localSheetId="2" hidden="1">#REF!</definedName>
    <definedName name="XRefCopy272Row" localSheetId="6" hidden="1">#REF!</definedName>
    <definedName name="XRefCopy272Row" hidden="1">#REF!</definedName>
    <definedName name="XRefCopy273" localSheetId="7" hidden="1">#REF!</definedName>
    <definedName name="XRefCopy273" localSheetId="2" hidden="1">#REF!</definedName>
    <definedName name="XRefCopy273" localSheetId="6" hidden="1">#REF!</definedName>
    <definedName name="XRefCopy273" hidden="1">#REF!</definedName>
    <definedName name="XRefCopy273Row" localSheetId="7" hidden="1">#REF!</definedName>
    <definedName name="XRefCopy273Row" localSheetId="2" hidden="1">#REF!</definedName>
    <definedName name="XRefCopy273Row" localSheetId="6" hidden="1">#REF!</definedName>
    <definedName name="XRefCopy273Row" hidden="1">#REF!</definedName>
    <definedName name="XRefCopy274" localSheetId="7" hidden="1">#REF!</definedName>
    <definedName name="XRefCopy274" localSheetId="2" hidden="1">#REF!</definedName>
    <definedName name="XRefCopy274" localSheetId="6" hidden="1">#REF!</definedName>
    <definedName name="XRefCopy274" hidden="1">#REF!</definedName>
    <definedName name="XRefCopy274Row" localSheetId="7" hidden="1">#REF!</definedName>
    <definedName name="XRefCopy274Row" localSheetId="2" hidden="1">#REF!</definedName>
    <definedName name="XRefCopy274Row" localSheetId="6" hidden="1">#REF!</definedName>
    <definedName name="XRefCopy274Row" hidden="1">#REF!</definedName>
    <definedName name="XRefCopy275" localSheetId="7" hidden="1">#REF!</definedName>
    <definedName name="XRefCopy275" localSheetId="2" hidden="1">#REF!</definedName>
    <definedName name="XRefCopy275" localSheetId="6" hidden="1">#REF!</definedName>
    <definedName name="XRefCopy275" hidden="1">#REF!</definedName>
    <definedName name="XRefCopy275Row" localSheetId="7" hidden="1">#REF!</definedName>
    <definedName name="XRefCopy275Row" localSheetId="2" hidden="1">#REF!</definedName>
    <definedName name="XRefCopy275Row" localSheetId="6" hidden="1">#REF!</definedName>
    <definedName name="XRefCopy275Row" hidden="1">#REF!</definedName>
    <definedName name="XRefCopy276" localSheetId="7" hidden="1">#REF!</definedName>
    <definedName name="XRefCopy276" localSheetId="2" hidden="1">#REF!</definedName>
    <definedName name="XRefCopy276" localSheetId="6" hidden="1">#REF!</definedName>
    <definedName name="XRefCopy276" hidden="1">#REF!</definedName>
    <definedName name="XRefCopy276Row" localSheetId="7" hidden="1">#REF!</definedName>
    <definedName name="XRefCopy276Row" localSheetId="2" hidden="1">#REF!</definedName>
    <definedName name="XRefCopy276Row" localSheetId="6" hidden="1">#REF!</definedName>
    <definedName name="XRefCopy276Row" hidden="1">#REF!</definedName>
    <definedName name="XRefCopy277" localSheetId="7" hidden="1">#REF!</definedName>
    <definedName name="XRefCopy277" localSheetId="2" hidden="1">#REF!</definedName>
    <definedName name="XRefCopy277" localSheetId="6" hidden="1">#REF!</definedName>
    <definedName name="XRefCopy277" hidden="1">#REF!</definedName>
    <definedName name="XRefCopy277Row" localSheetId="7" hidden="1">#REF!</definedName>
    <definedName name="XRefCopy277Row" localSheetId="2" hidden="1">#REF!</definedName>
    <definedName name="XRefCopy277Row" localSheetId="6" hidden="1">#REF!</definedName>
    <definedName name="XRefCopy277Row" hidden="1">#REF!</definedName>
    <definedName name="XRefCopy278" localSheetId="7" hidden="1">#REF!</definedName>
    <definedName name="XRefCopy278" localSheetId="2" hidden="1">#REF!</definedName>
    <definedName name="XRefCopy278" localSheetId="6" hidden="1">#REF!</definedName>
    <definedName name="XRefCopy278" hidden="1">#REF!</definedName>
    <definedName name="XRefCopy278Row" localSheetId="7" hidden="1">#REF!</definedName>
    <definedName name="XRefCopy278Row" localSheetId="2" hidden="1">#REF!</definedName>
    <definedName name="XRefCopy278Row" localSheetId="6" hidden="1">#REF!</definedName>
    <definedName name="XRefCopy278Row" hidden="1">#REF!</definedName>
    <definedName name="XRefCopy279" localSheetId="7" hidden="1">#REF!</definedName>
    <definedName name="XRefCopy279" localSheetId="2" hidden="1">#REF!</definedName>
    <definedName name="XRefCopy279" localSheetId="6" hidden="1">#REF!</definedName>
    <definedName name="XRefCopy279" hidden="1">#REF!</definedName>
    <definedName name="XRefCopy279Row" localSheetId="7" hidden="1">#REF!</definedName>
    <definedName name="XRefCopy279Row" localSheetId="2" hidden="1">#REF!</definedName>
    <definedName name="XRefCopy279Row" localSheetId="6" hidden="1">#REF!</definedName>
    <definedName name="XRefCopy279Row" hidden="1">#REF!</definedName>
    <definedName name="XRefCopy27Row" localSheetId="7" hidden="1">#REF!</definedName>
    <definedName name="XRefCopy27Row" localSheetId="2" hidden="1">#REF!</definedName>
    <definedName name="XRefCopy27Row" localSheetId="6" hidden="1">#REF!</definedName>
    <definedName name="XRefCopy27Row" hidden="1">#REF!</definedName>
    <definedName name="XRefCopy28" localSheetId="7" hidden="1">'[61]Selección de Cuentas'!#REF!</definedName>
    <definedName name="XRefCopy28" localSheetId="2" hidden="1">'[61]Selección de Cuentas'!#REF!</definedName>
    <definedName name="XRefCopy28" localSheetId="6" hidden="1">'[61]Selección de Cuentas'!#REF!</definedName>
    <definedName name="XRefCopy28" hidden="1">'[61]Selección de Cuentas'!#REF!</definedName>
    <definedName name="XRefCopy280" localSheetId="7" hidden="1">#REF!</definedName>
    <definedName name="XRefCopy280" localSheetId="2" hidden="1">#REF!</definedName>
    <definedName name="XRefCopy280" localSheetId="6" hidden="1">#REF!</definedName>
    <definedName name="XRefCopy280" hidden="1">#REF!</definedName>
    <definedName name="XRefCopy280Row" localSheetId="7" hidden="1">#REF!</definedName>
    <definedName name="XRefCopy280Row" localSheetId="2" hidden="1">#REF!</definedName>
    <definedName name="XRefCopy280Row" localSheetId="6" hidden="1">#REF!</definedName>
    <definedName name="XRefCopy280Row" hidden="1">#REF!</definedName>
    <definedName name="XRefCopy281" localSheetId="7" hidden="1">#REF!</definedName>
    <definedName name="XRefCopy281" localSheetId="2" hidden="1">#REF!</definedName>
    <definedName name="XRefCopy281" localSheetId="6" hidden="1">#REF!</definedName>
    <definedName name="XRefCopy281" hidden="1">#REF!</definedName>
    <definedName name="XRefCopy281Row" localSheetId="7" hidden="1">#REF!</definedName>
    <definedName name="XRefCopy281Row" localSheetId="2" hidden="1">#REF!</definedName>
    <definedName name="XRefCopy281Row" localSheetId="6" hidden="1">#REF!</definedName>
    <definedName name="XRefCopy281Row" hidden="1">#REF!</definedName>
    <definedName name="XRefCopy282" localSheetId="7" hidden="1">#REF!</definedName>
    <definedName name="XRefCopy282" localSheetId="2" hidden="1">#REF!</definedName>
    <definedName name="XRefCopy282" localSheetId="6" hidden="1">#REF!</definedName>
    <definedName name="XRefCopy282" hidden="1">#REF!</definedName>
    <definedName name="XRefCopy282Row" localSheetId="7" hidden="1">#REF!</definedName>
    <definedName name="XRefCopy282Row" localSheetId="2" hidden="1">#REF!</definedName>
    <definedName name="XRefCopy282Row" localSheetId="6" hidden="1">#REF!</definedName>
    <definedName name="XRefCopy282Row" hidden="1">#REF!</definedName>
    <definedName name="XRefCopy283" localSheetId="7" hidden="1">#REF!</definedName>
    <definedName name="XRefCopy283" localSheetId="2" hidden="1">#REF!</definedName>
    <definedName name="XRefCopy283" localSheetId="6" hidden="1">#REF!</definedName>
    <definedName name="XRefCopy283" hidden="1">#REF!</definedName>
    <definedName name="XRefCopy283Row" localSheetId="7" hidden="1">#REF!</definedName>
    <definedName name="XRefCopy283Row" localSheetId="2" hidden="1">#REF!</definedName>
    <definedName name="XRefCopy283Row" localSheetId="6" hidden="1">#REF!</definedName>
    <definedName name="XRefCopy283Row" hidden="1">#REF!</definedName>
    <definedName name="XRefCopy284" localSheetId="7" hidden="1">#REF!</definedName>
    <definedName name="XRefCopy284" localSheetId="2" hidden="1">#REF!</definedName>
    <definedName name="XRefCopy284" localSheetId="6" hidden="1">#REF!</definedName>
    <definedName name="XRefCopy284" hidden="1">#REF!</definedName>
    <definedName name="XRefCopy284Row" localSheetId="7" hidden="1">#REF!</definedName>
    <definedName name="XRefCopy284Row" localSheetId="2" hidden="1">#REF!</definedName>
    <definedName name="XRefCopy284Row" localSheetId="6" hidden="1">#REF!</definedName>
    <definedName name="XRefCopy284Row" hidden="1">#REF!</definedName>
    <definedName name="XRefCopy285" localSheetId="7" hidden="1">#REF!</definedName>
    <definedName name="XRefCopy285" localSheetId="2" hidden="1">#REF!</definedName>
    <definedName name="XRefCopy285" localSheetId="6" hidden="1">#REF!</definedName>
    <definedName name="XRefCopy285" hidden="1">#REF!</definedName>
    <definedName name="XRefCopy285Row" localSheetId="7" hidden="1">#REF!</definedName>
    <definedName name="XRefCopy285Row" localSheetId="2" hidden="1">#REF!</definedName>
    <definedName name="XRefCopy285Row" localSheetId="6" hidden="1">#REF!</definedName>
    <definedName name="XRefCopy285Row" hidden="1">#REF!</definedName>
    <definedName name="XRefCopy286" localSheetId="7" hidden="1">#REF!</definedName>
    <definedName name="XRefCopy286" localSheetId="2" hidden="1">#REF!</definedName>
    <definedName name="XRefCopy286" localSheetId="6" hidden="1">#REF!</definedName>
    <definedName name="XRefCopy286" hidden="1">#REF!</definedName>
    <definedName name="XRefCopy286Row" localSheetId="7" hidden="1">#REF!</definedName>
    <definedName name="XRefCopy286Row" localSheetId="2" hidden="1">#REF!</definedName>
    <definedName name="XRefCopy286Row" localSheetId="6" hidden="1">#REF!</definedName>
    <definedName name="XRefCopy286Row" hidden="1">#REF!</definedName>
    <definedName name="XRefCopy287" localSheetId="7" hidden="1">#REF!</definedName>
    <definedName name="XRefCopy287" localSheetId="2" hidden="1">#REF!</definedName>
    <definedName name="XRefCopy287" localSheetId="6" hidden="1">#REF!</definedName>
    <definedName name="XRefCopy287" hidden="1">#REF!</definedName>
    <definedName name="XRefCopy287Row" localSheetId="7" hidden="1">#REF!</definedName>
    <definedName name="XRefCopy287Row" localSheetId="2" hidden="1">#REF!</definedName>
    <definedName name="XRefCopy287Row" localSheetId="6" hidden="1">#REF!</definedName>
    <definedName name="XRefCopy287Row" hidden="1">#REF!</definedName>
    <definedName name="XRefCopy288" localSheetId="7" hidden="1">#REF!</definedName>
    <definedName name="XRefCopy288" localSheetId="2" hidden="1">#REF!</definedName>
    <definedName name="XRefCopy288" localSheetId="6" hidden="1">#REF!</definedName>
    <definedName name="XRefCopy288" hidden="1">#REF!</definedName>
    <definedName name="XRefCopy288Row" localSheetId="7" hidden="1">#REF!</definedName>
    <definedName name="XRefCopy288Row" localSheetId="2" hidden="1">#REF!</definedName>
    <definedName name="XRefCopy288Row" localSheetId="6" hidden="1">#REF!</definedName>
    <definedName name="XRefCopy288Row" hidden="1">#REF!</definedName>
    <definedName name="XRefCopy289" localSheetId="7" hidden="1">#REF!</definedName>
    <definedName name="XRefCopy289" localSheetId="2" hidden="1">#REF!</definedName>
    <definedName name="XRefCopy289" localSheetId="6" hidden="1">#REF!</definedName>
    <definedName name="XRefCopy289" hidden="1">#REF!</definedName>
    <definedName name="XRefCopy289Row" localSheetId="7" hidden="1">#REF!</definedName>
    <definedName name="XRefCopy289Row" localSheetId="2" hidden="1">#REF!</definedName>
    <definedName name="XRefCopy289Row" localSheetId="6" hidden="1">#REF!</definedName>
    <definedName name="XRefCopy289Row" hidden="1">#REF!</definedName>
    <definedName name="XRefCopy28Row" localSheetId="7" hidden="1">#REF!</definedName>
    <definedName name="XRefCopy28Row" localSheetId="2" hidden="1">#REF!</definedName>
    <definedName name="XRefCopy28Row" localSheetId="6" hidden="1">#REF!</definedName>
    <definedName name="XRefCopy28Row" hidden="1">#REF!</definedName>
    <definedName name="XRefCopy29" localSheetId="7" hidden="1">'[61]Selección de Cuentas'!#REF!</definedName>
    <definedName name="XRefCopy29" localSheetId="2" hidden="1">'[61]Selección de Cuentas'!#REF!</definedName>
    <definedName name="XRefCopy29" localSheetId="6" hidden="1">'[61]Selección de Cuentas'!#REF!</definedName>
    <definedName name="XRefCopy29" hidden="1">'[61]Selección de Cuentas'!#REF!</definedName>
    <definedName name="XRefCopy290" localSheetId="7" hidden="1">#REF!</definedName>
    <definedName name="XRefCopy290" localSheetId="2" hidden="1">#REF!</definedName>
    <definedName name="XRefCopy290" localSheetId="6" hidden="1">#REF!</definedName>
    <definedName name="XRefCopy290" hidden="1">#REF!</definedName>
    <definedName name="XRefCopy290Row" localSheetId="7" hidden="1">#REF!</definedName>
    <definedName name="XRefCopy290Row" localSheetId="2" hidden="1">#REF!</definedName>
    <definedName name="XRefCopy290Row" localSheetId="6" hidden="1">#REF!</definedName>
    <definedName name="XRefCopy290Row" hidden="1">#REF!</definedName>
    <definedName name="XRefCopy291" localSheetId="7" hidden="1">#REF!</definedName>
    <definedName name="XRefCopy291" localSheetId="2" hidden="1">#REF!</definedName>
    <definedName name="XRefCopy291" localSheetId="6" hidden="1">#REF!</definedName>
    <definedName name="XRefCopy291" hidden="1">#REF!</definedName>
    <definedName name="XRefCopy291Row" localSheetId="7" hidden="1">#REF!</definedName>
    <definedName name="XRefCopy291Row" localSheetId="2" hidden="1">#REF!</definedName>
    <definedName name="XRefCopy291Row" localSheetId="6" hidden="1">#REF!</definedName>
    <definedName name="XRefCopy291Row" hidden="1">#REF!</definedName>
    <definedName name="XRefCopy292" localSheetId="7" hidden="1">#REF!</definedName>
    <definedName name="XRefCopy292" localSheetId="2" hidden="1">#REF!</definedName>
    <definedName name="XRefCopy292" localSheetId="6" hidden="1">#REF!</definedName>
    <definedName name="XRefCopy292" hidden="1">#REF!</definedName>
    <definedName name="XRefCopy292Row" localSheetId="7" hidden="1">#REF!</definedName>
    <definedName name="XRefCopy292Row" localSheetId="2" hidden="1">#REF!</definedName>
    <definedName name="XRefCopy292Row" localSheetId="6" hidden="1">#REF!</definedName>
    <definedName name="XRefCopy292Row" hidden="1">#REF!</definedName>
    <definedName name="XRefCopy29Row" localSheetId="7" hidden="1">#REF!</definedName>
    <definedName name="XRefCopy29Row" localSheetId="2" hidden="1">#REF!</definedName>
    <definedName name="XRefCopy29Row" localSheetId="6" hidden="1">#REF!</definedName>
    <definedName name="XRefCopy29Row" hidden="1">#REF!</definedName>
    <definedName name="XRefCopy2Row" localSheetId="7" hidden="1">#REF!</definedName>
    <definedName name="XRefCopy2Row" localSheetId="2" hidden="1">#REF!</definedName>
    <definedName name="XRefCopy2Row" localSheetId="6" hidden="1">#REF!</definedName>
    <definedName name="XRefCopy2Row" hidden="1">#REF!</definedName>
    <definedName name="XRefCopy3" hidden="1">'[63]Ventas vs Costo EERR'!$C$19</definedName>
    <definedName name="XRefCopy30" localSheetId="7" hidden="1">'[61]Selección de Cuentas'!#REF!</definedName>
    <definedName name="XRefCopy30" localSheetId="2" hidden="1">'[61]Selección de Cuentas'!#REF!</definedName>
    <definedName name="XRefCopy30" localSheetId="6" hidden="1">'[61]Selección de Cuentas'!#REF!</definedName>
    <definedName name="XRefCopy30" hidden="1">'[61]Selección de Cuentas'!#REF!</definedName>
    <definedName name="XRefCopy30Row" localSheetId="7" hidden="1">#REF!</definedName>
    <definedName name="XRefCopy30Row" localSheetId="2" hidden="1">#REF!</definedName>
    <definedName name="XRefCopy30Row" localSheetId="6" hidden="1">#REF!</definedName>
    <definedName name="XRefCopy30Row" hidden="1">#REF!</definedName>
    <definedName name="XRefCopy31" localSheetId="7" hidden="1">'[61]Selección de Cuentas'!#REF!</definedName>
    <definedName name="XRefCopy31" localSheetId="2" hidden="1">'[61]Selección de Cuentas'!#REF!</definedName>
    <definedName name="XRefCopy31" localSheetId="6" hidden="1">'[61]Selección de Cuentas'!#REF!</definedName>
    <definedName name="XRefCopy31" hidden="1">'[61]Selección de Cuentas'!#REF!</definedName>
    <definedName name="XRefCopy31Row" localSheetId="7" hidden="1">#REF!</definedName>
    <definedName name="XRefCopy31Row" localSheetId="2" hidden="1">#REF!</definedName>
    <definedName name="XRefCopy31Row" localSheetId="6" hidden="1">#REF!</definedName>
    <definedName name="XRefCopy31Row" hidden="1">#REF!</definedName>
    <definedName name="XRefCopy32" localSheetId="7" hidden="1">'[61]Selección de Cuentas'!#REF!</definedName>
    <definedName name="XRefCopy32" localSheetId="2" hidden="1">'[61]Selección de Cuentas'!#REF!</definedName>
    <definedName name="XRefCopy32" localSheetId="6" hidden="1">'[61]Selección de Cuentas'!#REF!</definedName>
    <definedName name="XRefCopy32" hidden="1">'[61]Selección de Cuentas'!#REF!</definedName>
    <definedName name="XRefCopy32Row" localSheetId="7" hidden="1">#REF!</definedName>
    <definedName name="XRefCopy32Row" localSheetId="2" hidden="1">#REF!</definedName>
    <definedName name="XRefCopy32Row" localSheetId="6" hidden="1">#REF!</definedName>
    <definedName name="XRefCopy32Row" hidden="1">#REF!</definedName>
    <definedName name="XRefCopy33" localSheetId="7" hidden="1">'[61]Selección de Cuentas'!#REF!</definedName>
    <definedName name="XRefCopy33" localSheetId="2" hidden="1">'[61]Selección de Cuentas'!#REF!</definedName>
    <definedName name="XRefCopy33" localSheetId="6" hidden="1">'[61]Selección de Cuentas'!#REF!</definedName>
    <definedName name="XRefCopy33" hidden="1">'[61]Selección de Cuentas'!#REF!</definedName>
    <definedName name="XRefCopy33Row" localSheetId="7" hidden="1">#REF!</definedName>
    <definedName name="XRefCopy33Row" localSheetId="2" hidden="1">#REF!</definedName>
    <definedName name="XRefCopy33Row" localSheetId="6" hidden="1">#REF!</definedName>
    <definedName name="XRefCopy33Row" hidden="1">#REF!</definedName>
    <definedName name="XRefCopy34" localSheetId="7" hidden="1">'[61]Selección de Cuentas'!#REF!</definedName>
    <definedName name="XRefCopy34" localSheetId="2" hidden="1">'[61]Selección de Cuentas'!#REF!</definedName>
    <definedName name="XRefCopy34" localSheetId="6" hidden="1">'[61]Selección de Cuentas'!#REF!</definedName>
    <definedName name="XRefCopy34" hidden="1">'[61]Selección de Cuentas'!#REF!</definedName>
    <definedName name="XRefCopy34Row" localSheetId="7" hidden="1">#REF!</definedName>
    <definedName name="XRefCopy34Row" localSheetId="2" hidden="1">#REF!</definedName>
    <definedName name="XRefCopy34Row" localSheetId="6" hidden="1">#REF!</definedName>
    <definedName name="XRefCopy34Row" hidden="1">#REF!</definedName>
    <definedName name="XRefCopy35" localSheetId="7" hidden="1">'[61]Selección de Cuentas'!#REF!</definedName>
    <definedName name="XRefCopy35" localSheetId="2" hidden="1">'[61]Selección de Cuentas'!#REF!</definedName>
    <definedName name="XRefCopy35" localSheetId="6" hidden="1">'[61]Selección de Cuentas'!#REF!</definedName>
    <definedName name="XRefCopy35" hidden="1">'[61]Selección de Cuentas'!#REF!</definedName>
    <definedName name="XRefCopy35Row" localSheetId="7" hidden="1">#REF!</definedName>
    <definedName name="XRefCopy35Row" localSheetId="2" hidden="1">#REF!</definedName>
    <definedName name="XRefCopy35Row" localSheetId="6" hidden="1">#REF!</definedName>
    <definedName name="XRefCopy35Row" hidden="1">#REF!</definedName>
    <definedName name="XRefCopy36" localSheetId="7" hidden="1">'[61]Selección de Cuentas'!#REF!</definedName>
    <definedName name="XRefCopy36" localSheetId="2" hidden="1">'[61]Selección de Cuentas'!#REF!</definedName>
    <definedName name="XRefCopy36" localSheetId="6" hidden="1">'[61]Selección de Cuentas'!#REF!</definedName>
    <definedName name="XRefCopy36" hidden="1">'[61]Selección de Cuentas'!#REF!</definedName>
    <definedName name="XRefCopy36Row" localSheetId="7" hidden="1">#REF!</definedName>
    <definedName name="XRefCopy36Row" localSheetId="2" hidden="1">#REF!</definedName>
    <definedName name="XRefCopy36Row" localSheetId="6" hidden="1">#REF!</definedName>
    <definedName name="XRefCopy36Row" hidden="1">#REF!</definedName>
    <definedName name="XRefCopy37" localSheetId="7" hidden="1">'[61]Selección de Cuentas'!#REF!</definedName>
    <definedName name="XRefCopy37" localSheetId="2" hidden="1">'[61]Selección de Cuentas'!#REF!</definedName>
    <definedName name="XRefCopy37" localSheetId="6" hidden="1">'[61]Selección de Cuentas'!#REF!</definedName>
    <definedName name="XRefCopy37" hidden="1">'[61]Selección de Cuentas'!#REF!</definedName>
    <definedName name="XRefCopy37Row" localSheetId="7" hidden="1">#REF!</definedName>
    <definedName name="XRefCopy37Row" localSheetId="2" hidden="1">#REF!</definedName>
    <definedName name="XRefCopy37Row" localSheetId="6" hidden="1">#REF!</definedName>
    <definedName name="XRefCopy37Row" hidden="1">#REF!</definedName>
    <definedName name="XRefCopy38" localSheetId="7" hidden="1">'[61]Selección de Cuentas'!#REF!</definedName>
    <definedName name="XRefCopy38" localSheetId="2" hidden="1">'[61]Selección de Cuentas'!#REF!</definedName>
    <definedName name="XRefCopy38" localSheetId="6" hidden="1">'[61]Selección de Cuentas'!#REF!</definedName>
    <definedName name="XRefCopy38" hidden="1">'[61]Selección de Cuentas'!#REF!</definedName>
    <definedName name="XRefCopy38Row" localSheetId="7" hidden="1">#REF!</definedName>
    <definedName name="XRefCopy38Row" localSheetId="2" hidden="1">#REF!</definedName>
    <definedName name="XRefCopy38Row" localSheetId="6" hidden="1">#REF!</definedName>
    <definedName name="XRefCopy38Row" hidden="1">#REF!</definedName>
    <definedName name="XRefCopy39" localSheetId="7" hidden="1">'[61]Selección de Cuentas'!#REF!</definedName>
    <definedName name="XRefCopy39" localSheetId="2" hidden="1">'[61]Selección de Cuentas'!#REF!</definedName>
    <definedName name="XRefCopy39" localSheetId="6" hidden="1">'[61]Selección de Cuentas'!#REF!</definedName>
    <definedName name="XRefCopy39" hidden="1">'[61]Selección de Cuentas'!#REF!</definedName>
    <definedName name="XRefCopy39Row" localSheetId="7" hidden="1">#REF!</definedName>
    <definedName name="XRefCopy39Row" localSheetId="2" hidden="1">#REF!</definedName>
    <definedName name="XRefCopy39Row" localSheetId="6" hidden="1">#REF!</definedName>
    <definedName name="XRefCopy39Row" hidden="1">#REF!</definedName>
    <definedName name="XRefCopy3Row" hidden="1">[63]XREF!$A$2:$IV$2</definedName>
    <definedName name="XRefCopy4" hidden="1">'[63]Ventas vs Costo EERR'!$C$28</definedName>
    <definedName name="XRefCopy40" localSheetId="7" hidden="1">'[61]Selección de Cuentas'!#REF!</definedName>
    <definedName name="XRefCopy40" localSheetId="2" hidden="1">'[61]Selección de Cuentas'!#REF!</definedName>
    <definedName name="XRefCopy40" localSheetId="6" hidden="1">'[61]Selección de Cuentas'!#REF!</definedName>
    <definedName name="XRefCopy40" hidden="1">'[61]Selección de Cuentas'!#REF!</definedName>
    <definedName name="XRefCopy40Row" localSheetId="7" hidden="1">#REF!</definedName>
    <definedName name="XRefCopy40Row" localSheetId="2" hidden="1">#REF!</definedName>
    <definedName name="XRefCopy40Row" localSheetId="6" hidden="1">#REF!</definedName>
    <definedName name="XRefCopy40Row" hidden="1">#REF!</definedName>
    <definedName name="XRefCopy41" localSheetId="7" hidden="1">'[61]Selección de Cuentas'!#REF!</definedName>
    <definedName name="XRefCopy41" localSheetId="2" hidden="1">'[61]Selección de Cuentas'!#REF!</definedName>
    <definedName name="XRefCopy41" localSheetId="6" hidden="1">'[61]Selección de Cuentas'!#REF!</definedName>
    <definedName name="XRefCopy41" hidden="1">'[61]Selección de Cuentas'!#REF!</definedName>
    <definedName name="XRefCopy41Row" localSheetId="7" hidden="1">#REF!</definedName>
    <definedName name="XRefCopy41Row" localSheetId="2" hidden="1">#REF!</definedName>
    <definedName name="XRefCopy41Row" localSheetId="6" hidden="1">#REF!</definedName>
    <definedName name="XRefCopy41Row" hidden="1">#REF!</definedName>
    <definedName name="XRefCopy42" localSheetId="7" hidden="1">'[61]Selección de Cuentas'!#REF!</definedName>
    <definedName name="XRefCopy42" localSheetId="2" hidden="1">'[61]Selección de Cuentas'!#REF!</definedName>
    <definedName name="XRefCopy42" localSheetId="6" hidden="1">'[61]Selección de Cuentas'!#REF!</definedName>
    <definedName name="XRefCopy42" hidden="1">'[61]Selección de Cuentas'!#REF!</definedName>
    <definedName name="XRefCopy42Row" localSheetId="7" hidden="1">#REF!</definedName>
    <definedName name="XRefCopy42Row" localSheetId="2" hidden="1">#REF!</definedName>
    <definedName name="XRefCopy42Row" localSheetId="6" hidden="1">#REF!</definedName>
    <definedName name="XRefCopy42Row" hidden="1">#REF!</definedName>
    <definedName name="XRefCopy43" localSheetId="7" hidden="1">'[62]Selección de Cuentas'!#REF!</definedName>
    <definedName name="XRefCopy43" localSheetId="2" hidden="1">'[62]Selección de Cuentas'!#REF!</definedName>
    <definedName name="XRefCopy43" localSheetId="6" hidden="1">'[62]Selección de Cuentas'!#REF!</definedName>
    <definedName name="XRefCopy43" hidden="1">'[62]Selección de Cuentas'!#REF!</definedName>
    <definedName name="XRefCopy43Row" localSheetId="7" hidden="1">#REF!</definedName>
    <definedName name="XRefCopy43Row" localSheetId="2" hidden="1">#REF!</definedName>
    <definedName name="XRefCopy43Row" localSheetId="6" hidden="1">#REF!</definedName>
    <definedName name="XRefCopy43Row" hidden="1">#REF!</definedName>
    <definedName name="XRefCopy44" localSheetId="7" hidden="1">'[62]Selección de Cuentas'!#REF!</definedName>
    <definedName name="XRefCopy44" localSheetId="2" hidden="1">'[62]Selección de Cuentas'!#REF!</definedName>
    <definedName name="XRefCopy44" localSheetId="6" hidden="1">'[62]Selección de Cuentas'!#REF!</definedName>
    <definedName name="XRefCopy44" hidden="1">'[62]Selección de Cuentas'!#REF!</definedName>
    <definedName name="XRefCopy44Row" localSheetId="7" hidden="1">#REF!</definedName>
    <definedName name="XRefCopy44Row" localSheetId="2" hidden="1">#REF!</definedName>
    <definedName name="XRefCopy44Row" localSheetId="6" hidden="1">#REF!</definedName>
    <definedName name="XRefCopy44Row" hidden="1">#REF!</definedName>
    <definedName name="XRefCopy45" localSheetId="7" hidden="1">'[62]Selección de Cuentas'!#REF!</definedName>
    <definedName name="XRefCopy45" localSheetId="2" hidden="1">'[62]Selección de Cuentas'!#REF!</definedName>
    <definedName name="XRefCopy45" localSheetId="6" hidden="1">'[62]Selección de Cuentas'!#REF!</definedName>
    <definedName name="XRefCopy45" hidden="1">'[62]Selección de Cuentas'!#REF!</definedName>
    <definedName name="XRefCopy45Row" localSheetId="7" hidden="1">#REF!</definedName>
    <definedName name="XRefCopy45Row" localSheetId="2" hidden="1">#REF!</definedName>
    <definedName name="XRefCopy45Row" localSheetId="6" hidden="1">#REF!</definedName>
    <definedName name="XRefCopy45Row" hidden="1">#REF!</definedName>
    <definedName name="XRefCopy46" localSheetId="7" hidden="1">'[61]Selección de Cuentas'!#REF!</definedName>
    <definedName name="XRefCopy46" localSheetId="2" hidden="1">'[61]Selección de Cuentas'!#REF!</definedName>
    <definedName name="XRefCopy46" localSheetId="6" hidden="1">'[61]Selección de Cuentas'!#REF!</definedName>
    <definedName name="XRefCopy46" hidden="1">'[61]Selección de Cuentas'!#REF!</definedName>
    <definedName name="XRefCopy46Row" localSheetId="7" hidden="1">#REF!</definedName>
    <definedName name="XRefCopy46Row" localSheetId="2" hidden="1">#REF!</definedName>
    <definedName name="XRefCopy46Row" localSheetId="6" hidden="1">#REF!</definedName>
    <definedName name="XRefCopy46Row" hidden="1">#REF!</definedName>
    <definedName name="XRefCopy47" localSheetId="7" hidden="1">'[61]Selección de Cuentas'!#REF!</definedName>
    <definedName name="XRefCopy47" localSheetId="2" hidden="1">'[61]Selección de Cuentas'!#REF!</definedName>
    <definedName name="XRefCopy47" localSheetId="6" hidden="1">'[61]Selección de Cuentas'!#REF!</definedName>
    <definedName name="XRefCopy47" hidden="1">'[61]Selección de Cuentas'!#REF!</definedName>
    <definedName name="XRefCopy47Row" localSheetId="7" hidden="1">#REF!</definedName>
    <definedName name="XRefCopy47Row" localSheetId="2" hidden="1">#REF!</definedName>
    <definedName name="XRefCopy47Row" localSheetId="6" hidden="1">#REF!</definedName>
    <definedName name="XRefCopy47Row" hidden="1">#REF!</definedName>
    <definedName name="XRefCopy48" localSheetId="7" hidden="1">'[61]Selección de Cuentas'!#REF!</definedName>
    <definedName name="XRefCopy48" localSheetId="2" hidden="1">'[61]Selección de Cuentas'!#REF!</definedName>
    <definedName name="XRefCopy48" localSheetId="6" hidden="1">'[61]Selección de Cuentas'!#REF!</definedName>
    <definedName name="XRefCopy48" hidden="1">'[61]Selección de Cuentas'!#REF!</definedName>
    <definedName name="XRefCopy48Row" localSheetId="7" hidden="1">#REF!</definedName>
    <definedName name="XRefCopy48Row" localSheetId="2" hidden="1">#REF!</definedName>
    <definedName name="XRefCopy48Row" localSheetId="6" hidden="1">#REF!</definedName>
    <definedName name="XRefCopy48Row" hidden="1">#REF!</definedName>
    <definedName name="XRefCopy49" localSheetId="7" hidden="1">'[61]Selección de Cuentas'!#REF!</definedName>
    <definedName name="XRefCopy49" localSheetId="2" hidden="1">'[61]Selección de Cuentas'!#REF!</definedName>
    <definedName name="XRefCopy49" localSheetId="6" hidden="1">'[61]Selección de Cuentas'!#REF!</definedName>
    <definedName name="XRefCopy49" hidden="1">'[61]Selección de Cuentas'!#REF!</definedName>
    <definedName name="XRefCopy49Row" localSheetId="7" hidden="1">#REF!</definedName>
    <definedName name="XRefCopy49Row" localSheetId="2" hidden="1">#REF!</definedName>
    <definedName name="XRefCopy49Row" localSheetId="6" hidden="1">#REF!</definedName>
    <definedName name="XRefCopy49Row" hidden="1">#REF!</definedName>
    <definedName name="XRefCopy4Row" hidden="1">[63]XREF!$A$3:$IV$3</definedName>
    <definedName name="XRefCopy5" hidden="1">'[64]Ventas vs Costo EERR'!$D$34</definedName>
    <definedName name="XRefCopy50" localSheetId="7" hidden="1">'[61]Selección de Cuentas'!#REF!</definedName>
    <definedName name="XRefCopy50" localSheetId="2" hidden="1">'[61]Selección de Cuentas'!#REF!</definedName>
    <definedName name="XRefCopy50" localSheetId="6" hidden="1">'[61]Selección de Cuentas'!#REF!</definedName>
    <definedName name="XRefCopy50" hidden="1">'[61]Selección de Cuentas'!#REF!</definedName>
    <definedName name="XRefCopy50Row" localSheetId="7" hidden="1">#REF!</definedName>
    <definedName name="XRefCopy50Row" localSheetId="2" hidden="1">#REF!</definedName>
    <definedName name="XRefCopy50Row" localSheetId="6" hidden="1">#REF!</definedName>
    <definedName name="XRefCopy50Row" hidden="1">#REF!</definedName>
    <definedName name="XRefCopy51" localSheetId="7" hidden="1">'[61]Selección de Cuentas'!#REF!</definedName>
    <definedName name="XRefCopy51" localSheetId="2" hidden="1">'[61]Selección de Cuentas'!#REF!</definedName>
    <definedName name="XRefCopy51" localSheetId="6" hidden="1">'[61]Selección de Cuentas'!#REF!</definedName>
    <definedName name="XRefCopy51" hidden="1">'[61]Selección de Cuentas'!#REF!</definedName>
    <definedName name="XRefCopy51Row" localSheetId="7" hidden="1">#REF!</definedName>
    <definedName name="XRefCopy51Row" localSheetId="2" hidden="1">#REF!</definedName>
    <definedName name="XRefCopy51Row" localSheetId="6" hidden="1">#REF!</definedName>
    <definedName name="XRefCopy51Row" hidden="1">#REF!</definedName>
    <definedName name="XRefCopy52" localSheetId="7" hidden="1">'[61]Selección de Cuentas'!#REF!</definedName>
    <definedName name="XRefCopy52" localSheetId="2" hidden="1">'[61]Selección de Cuentas'!#REF!</definedName>
    <definedName name="XRefCopy52" localSheetId="6" hidden="1">'[61]Selección de Cuentas'!#REF!</definedName>
    <definedName name="XRefCopy52" hidden="1">'[61]Selección de Cuentas'!#REF!</definedName>
    <definedName name="XRefCopy52Row" localSheetId="7" hidden="1">#REF!</definedName>
    <definedName name="XRefCopy52Row" localSheetId="2" hidden="1">#REF!</definedName>
    <definedName name="XRefCopy52Row" localSheetId="6" hidden="1">#REF!</definedName>
    <definedName name="XRefCopy52Row" hidden="1">#REF!</definedName>
    <definedName name="XRefCopy53" localSheetId="7" hidden="1">#REF!</definedName>
    <definedName name="XRefCopy53" localSheetId="2" hidden="1">#REF!</definedName>
    <definedName name="XRefCopy53" localSheetId="6" hidden="1">#REF!</definedName>
    <definedName name="XRefCopy53" hidden="1">#REF!</definedName>
    <definedName name="XRefCopy53Row" localSheetId="7" hidden="1">#REF!</definedName>
    <definedName name="XRefCopy53Row" localSheetId="2" hidden="1">#REF!</definedName>
    <definedName name="XRefCopy53Row" localSheetId="6" hidden="1">#REF!</definedName>
    <definedName name="XRefCopy53Row" hidden="1">#REF!</definedName>
    <definedName name="XRefCopy54" localSheetId="7" hidden="1">#REF!</definedName>
    <definedName name="XRefCopy54" localSheetId="2" hidden="1">#REF!</definedName>
    <definedName name="XRefCopy54" localSheetId="6" hidden="1">#REF!</definedName>
    <definedName name="XRefCopy54" hidden="1">#REF!</definedName>
    <definedName name="XRefCopy54Row" localSheetId="7" hidden="1">#REF!</definedName>
    <definedName name="XRefCopy54Row" localSheetId="2" hidden="1">#REF!</definedName>
    <definedName name="XRefCopy54Row" localSheetId="6" hidden="1">#REF!</definedName>
    <definedName name="XRefCopy54Row" hidden="1">#REF!</definedName>
    <definedName name="XRefCopy55" localSheetId="7" hidden="1">#REF!</definedName>
    <definedName name="XRefCopy55" localSheetId="2" hidden="1">#REF!</definedName>
    <definedName name="XRefCopy55" localSheetId="6" hidden="1">#REF!</definedName>
    <definedName name="XRefCopy55" hidden="1">#REF!</definedName>
    <definedName name="XRefCopy55Row" localSheetId="7" hidden="1">#REF!</definedName>
    <definedName name="XRefCopy55Row" localSheetId="2" hidden="1">#REF!</definedName>
    <definedName name="XRefCopy55Row" localSheetId="6" hidden="1">#REF!</definedName>
    <definedName name="XRefCopy55Row" hidden="1">#REF!</definedName>
    <definedName name="XRefCopy56" localSheetId="7" hidden="1">#REF!</definedName>
    <definedName name="XRefCopy56" localSheetId="2" hidden="1">#REF!</definedName>
    <definedName name="XRefCopy56" localSheetId="6" hidden="1">#REF!</definedName>
    <definedName name="XRefCopy56" hidden="1">#REF!</definedName>
    <definedName name="XRefCopy56Row" localSheetId="7" hidden="1">#REF!</definedName>
    <definedName name="XRefCopy56Row" localSheetId="2" hidden="1">#REF!</definedName>
    <definedName name="XRefCopy56Row" localSheetId="6" hidden="1">#REF!</definedName>
    <definedName name="XRefCopy56Row" hidden="1">#REF!</definedName>
    <definedName name="XRefCopy57" localSheetId="7" hidden="1">#REF!</definedName>
    <definedName name="XRefCopy57" localSheetId="2" hidden="1">#REF!</definedName>
    <definedName name="XRefCopy57" localSheetId="6" hidden="1">#REF!</definedName>
    <definedName name="XRefCopy57" hidden="1">#REF!</definedName>
    <definedName name="XRefCopy57Row" localSheetId="7" hidden="1">#REF!</definedName>
    <definedName name="XRefCopy57Row" localSheetId="2" hidden="1">#REF!</definedName>
    <definedName name="XRefCopy57Row" localSheetId="6" hidden="1">#REF!</definedName>
    <definedName name="XRefCopy57Row" hidden="1">#REF!</definedName>
    <definedName name="XRefCopy58" localSheetId="7" hidden="1">#REF!</definedName>
    <definedName name="XRefCopy58" localSheetId="2" hidden="1">#REF!</definedName>
    <definedName name="XRefCopy58" localSheetId="6" hidden="1">#REF!</definedName>
    <definedName name="XRefCopy58" hidden="1">#REF!</definedName>
    <definedName name="XRefCopy58Row" localSheetId="7" hidden="1">#REF!</definedName>
    <definedName name="XRefCopy58Row" localSheetId="2" hidden="1">#REF!</definedName>
    <definedName name="XRefCopy58Row" localSheetId="6" hidden="1">#REF!</definedName>
    <definedName name="XRefCopy58Row" hidden="1">#REF!</definedName>
    <definedName name="XRefCopy59" localSheetId="7" hidden="1">#REF!</definedName>
    <definedName name="XRefCopy59" localSheetId="2" hidden="1">#REF!</definedName>
    <definedName name="XRefCopy59" localSheetId="6" hidden="1">#REF!</definedName>
    <definedName name="XRefCopy59" hidden="1">#REF!</definedName>
    <definedName name="XRefCopy59Row" localSheetId="7" hidden="1">#REF!</definedName>
    <definedName name="XRefCopy59Row" localSheetId="2" hidden="1">#REF!</definedName>
    <definedName name="XRefCopy59Row" localSheetId="6" hidden="1">#REF!</definedName>
    <definedName name="XRefCopy59Row" hidden="1">#REF!</definedName>
    <definedName name="XRefCopy5Row" localSheetId="7" hidden="1">[64]XREF!#REF!</definedName>
    <definedName name="XRefCopy5Row" localSheetId="2" hidden="1">[64]XREF!#REF!</definedName>
    <definedName name="XRefCopy5Row" localSheetId="6" hidden="1">[64]XREF!#REF!</definedName>
    <definedName name="XRefCopy5Row" hidden="1">[64]XREF!#REF!</definedName>
    <definedName name="XRefCopy6" hidden="1">'[64]Ventas vs Costo EERR'!$D$26</definedName>
    <definedName name="XRefCopy60" localSheetId="7" hidden="1">#REF!</definedName>
    <definedName name="XRefCopy60" localSheetId="2" hidden="1">#REF!</definedName>
    <definedName name="XRefCopy60" localSheetId="6" hidden="1">#REF!</definedName>
    <definedName name="XRefCopy60" hidden="1">#REF!</definedName>
    <definedName name="XRefCopy60Row" localSheetId="7" hidden="1">#REF!</definedName>
    <definedName name="XRefCopy60Row" localSheetId="2" hidden="1">#REF!</definedName>
    <definedName name="XRefCopy60Row" localSheetId="6" hidden="1">#REF!</definedName>
    <definedName name="XRefCopy60Row" hidden="1">#REF!</definedName>
    <definedName name="XRefCopy61" localSheetId="7" hidden="1">#REF!</definedName>
    <definedName name="XRefCopy61" localSheetId="2" hidden="1">#REF!</definedName>
    <definedName name="XRefCopy61" localSheetId="6" hidden="1">#REF!</definedName>
    <definedName name="XRefCopy61" hidden="1">#REF!</definedName>
    <definedName name="XRefCopy61Row" localSheetId="7" hidden="1">#REF!</definedName>
    <definedName name="XRefCopy61Row" localSheetId="2" hidden="1">#REF!</definedName>
    <definedName name="XRefCopy61Row" localSheetId="6" hidden="1">#REF!</definedName>
    <definedName name="XRefCopy61Row" hidden="1">#REF!</definedName>
    <definedName name="XRefCopy62" localSheetId="7" hidden="1">#REF!</definedName>
    <definedName name="XRefCopy62" localSheetId="2" hidden="1">#REF!</definedName>
    <definedName name="XRefCopy62" localSheetId="6" hidden="1">#REF!</definedName>
    <definedName name="XRefCopy62" hidden="1">#REF!</definedName>
    <definedName name="XRefCopy62Row" localSheetId="7" hidden="1">#REF!</definedName>
    <definedName name="XRefCopy62Row" localSheetId="2" hidden="1">#REF!</definedName>
    <definedName name="XRefCopy62Row" localSheetId="6" hidden="1">#REF!</definedName>
    <definedName name="XRefCopy62Row" hidden="1">#REF!</definedName>
    <definedName name="XRefCopy63" localSheetId="7" hidden="1">#REF!</definedName>
    <definedName name="XRefCopy63" localSheetId="2" hidden="1">#REF!</definedName>
    <definedName name="XRefCopy63" localSheetId="6" hidden="1">#REF!</definedName>
    <definedName name="XRefCopy63" hidden="1">#REF!</definedName>
    <definedName name="XRefCopy63Row" localSheetId="7" hidden="1">#REF!</definedName>
    <definedName name="XRefCopy63Row" localSheetId="2" hidden="1">#REF!</definedName>
    <definedName name="XRefCopy63Row" localSheetId="6" hidden="1">#REF!</definedName>
    <definedName name="XRefCopy63Row" hidden="1">#REF!</definedName>
    <definedName name="XRefCopy64" localSheetId="7" hidden="1">#REF!</definedName>
    <definedName name="XRefCopy64" localSheetId="2" hidden="1">#REF!</definedName>
    <definedName name="XRefCopy64" localSheetId="6" hidden="1">#REF!</definedName>
    <definedName name="XRefCopy64" hidden="1">#REF!</definedName>
    <definedName name="XRefCopy64Row" localSheetId="7" hidden="1">#REF!</definedName>
    <definedName name="XRefCopy64Row" localSheetId="2" hidden="1">#REF!</definedName>
    <definedName name="XRefCopy64Row" localSheetId="6" hidden="1">#REF!</definedName>
    <definedName name="XRefCopy64Row" hidden="1">#REF!</definedName>
    <definedName name="XRefCopy65" localSheetId="7" hidden="1">#REF!</definedName>
    <definedName name="XRefCopy65" localSheetId="2" hidden="1">#REF!</definedName>
    <definedName name="XRefCopy65" localSheetId="6" hidden="1">#REF!</definedName>
    <definedName name="XRefCopy65" hidden="1">#REF!</definedName>
    <definedName name="XRefCopy65Row" localSheetId="7" hidden="1">#REF!</definedName>
    <definedName name="XRefCopy65Row" localSheetId="2" hidden="1">#REF!</definedName>
    <definedName name="XRefCopy65Row" localSheetId="6" hidden="1">#REF!</definedName>
    <definedName name="XRefCopy65Row" hidden="1">#REF!</definedName>
    <definedName name="XRefCopy66" localSheetId="7" hidden="1">#REF!</definedName>
    <definedName name="XRefCopy66" localSheetId="2" hidden="1">#REF!</definedName>
    <definedName name="XRefCopy66" localSheetId="6" hidden="1">#REF!</definedName>
    <definedName name="XRefCopy66" hidden="1">#REF!</definedName>
    <definedName name="XRefCopy66Row" localSheetId="7" hidden="1">#REF!</definedName>
    <definedName name="XRefCopy66Row" localSheetId="2" hidden="1">#REF!</definedName>
    <definedName name="XRefCopy66Row" localSheetId="6" hidden="1">#REF!</definedName>
    <definedName name="XRefCopy66Row" hidden="1">#REF!</definedName>
    <definedName name="XRefCopy67" localSheetId="7" hidden="1">#REF!</definedName>
    <definedName name="XRefCopy67" localSheetId="2" hidden="1">#REF!</definedName>
    <definedName name="XRefCopy67" localSheetId="6" hidden="1">#REF!</definedName>
    <definedName name="XRefCopy67" hidden="1">#REF!</definedName>
    <definedName name="XRefCopy67Row" localSheetId="7" hidden="1">#REF!</definedName>
    <definedName name="XRefCopy67Row" localSheetId="2" hidden="1">#REF!</definedName>
    <definedName name="XRefCopy67Row" localSheetId="6" hidden="1">#REF!</definedName>
    <definedName name="XRefCopy67Row" hidden="1">#REF!</definedName>
    <definedName name="XRefCopy68" localSheetId="7" hidden="1">#REF!</definedName>
    <definedName name="XRefCopy68" localSheetId="2" hidden="1">#REF!</definedName>
    <definedName name="XRefCopy68" localSheetId="6" hidden="1">#REF!</definedName>
    <definedName name="XRefCopy68" hidden="1">#REF!</definedName>
    <definedName name="XRefCopy68Row" localSheetId="7" hidden="1">#REF!</definedName>
    <definedName name="XRefCopy68Row" localSheetId="2" hidden="1">#REF!</definedName>
    <definedName name="XRefCopy68Row" localSheetId="6" hidden="1">#REF!</definedName>
    <definedName name="XRefCopy68Row" hidden="1">#REF!</definedName>
    <definedName name="XRefCopy69" localSheetId="7" hidden="1">#REF!</definedName>
    <definedName name="XRefCopy69" localSheetId="2" hidden="1">#REF!</definedName>
    <definedName name="XRefCopy69" localSheetId="6" hidden="1">#REF!</definedName>
    <definedName name="XRefCopy69" hidden="1">#REF!</definedName>
    <definedName name="XRefCopy69Row" localSheetId="7" hidden="1">#REF!</definedName>
    <definedName name="XRefCopy69Row" localSheetId="2" hidden="1">#REF!</definedName>
    <definedName name="XRefCopy69Row" localSheetId="6" hidden="1">#REF!</definedName>
    <definedName name="XRefCopy69Row" hidden="1">#REF!</definedName>
    <definedName name="XRefCopy6Row" localSheetId="7" hidden="1">[64]XREF!#REF!</definedName>
    <definedName name="XRefCopy6Row" localSheetId="2" hidden="1">[64]XREF!#REF!</definedName>
    <definedName name="XRefCopy6Row" localSheetId="6" hidden="1">[64]XREF!#REF!</definedName>
    <definedName name="XRefCopy6Row" hidden="1">[64]XREF!#REF!</definedName>
    <definedName name="XRefCopy7" hidden="1">'[64]Ventas vs Costo EERR'!$D$35</definedName>
    <definedName name="XRefCopy70" localSheetId="7" hidden="1">#REF!</definedName>
    <definedName name="XRefCopy70" localSheetId="2" hidden="1">#REF!</definedName>
    <definedName name="XRefCopy70" localSheetId="6" hidden="1">#REF!</definedName>
    <definedName name="XRefCopy70" hidden="1">#REF!</definedName>
    <definedName name="XRefCopy70Row" localSheetId="7" hidden="1">#REF!</definedName>
    <definedName name="XRefCopy70Row" localSheetId="2" hidden="1">#REF!</definedName>
    <definedName name="XRefCopy70Row" localSheetId="6" hidden="1">#REF!</definedName>
    <definedName name="XRefCopy70Row" hidden="1">#REF!</definedName>
    <definedName name="XRefCopy71" localSheetId="7" hidden="1">#REF!</definedName>
    <definedName name="XRefCopy71" localSheetId="2" hidden="1">#REF!</definedName>
    <definedName name="XRefCopy71" localSheetId="6" hidden="1">#REF!</definedName>
    <definedName name="XRefCopy71" hidden="1">#REF!</definedName>
    <definedName name="XRefCopy71Row" localSheetId="7" hidden="1">#REF!</definedName>
    <definedName name="XRefCopy71Row" localSheetId="2" hidden="1">#REF!</definedName>
    <definedName name="XRefCopy71Row" localSheetId="6" hidden="1">#REF!</definedName>
    <definedName name="XRefCopy71Row" hidden="1">#REF!</definedName>
    <definedName name="XRefCopy72" localSheetId="7" hidden="1">#REF!</definedName>
    <definedName name="XRefCopy72" localSheetId="2" hidden="1">#REF!</definedName>
    <definedName name="XRefCopy72" localSheetId="6" hidden="1">#REF!</definedName>
    <definedName name="XRefCopy72" hidden="1">#REF!</definedName>
    <definedName name="XRefCopy72Row" localSheetId="7" hidden="1">#REF!</definedName>
    <definedName name="XRefCopy72Row" localSheetId="2" hidden="1">#REF!</definedName>
    <definedName name="XRefCopy72Row" localSheetId="6" hidden="1">#REF!</definedName>
    <definedName name="XRefCopy72Row" hidden="1">#REF!</definedName>
    <definedName name="XRefCopy73" localSheetId="7" hidden="1">#REF!</definedName>
    <definedName name="XRefCopy73" localSheetId="2" hidden="1">#REF!</definedName>
    <definedName name="XRefCopy73" localSheetId="6" hidden="1">#REF!</definedName>
    <definedName name="XRefCopy73" hidden="1">#REF!</definedName>
    <definedName name="XRefCopy73Row" localSheetId="7" hidden="1">#REF!</definedName>
    <definedName name="XRefCopy73Row" localSheetId="2" hidden="1">#REF!</definedName>
    <definedName name="XRefCopy73Row" localSheetId="6" hidden="1">#REF!</definedName>
    <definedName name="XRefCopy73Row" hidden="1">#REF!</definedName>
    <definedName name="XRefCopy74" localSheetId="7" hidden="1">#REF!</definedName>
    <definedName name="XRefCopy74" localSheetId="2" hidden="1">#REF!</definedName>
    <definedName name="XRefCopy74" localSheetId="6" hidden="1">#REF!</definedName>
    <definedName name="XRefCopy74" hidden="1">#REF!</definedName>
    <definedName name="XRefCopy74Row" localSheetId="7" hidden="1">#REF!</definedName>
    <definedName name="XRefCopy74Row" localSheetId="2" hidden="1">#REF!</definedName>
    <definedName name="XRefCopy74Row" localSheetId="6" hidden="1">#REF!</definedName>
    <definedName name="XRefCopy74Row" hidden="1">#REF!</definedName>
    <definedName name="XRefCopy75" localSheetId="7" hidden="1">#REF!</definedName>
    <definedName name="XRefCopy75" localSheetId="2" hidden="1">#REF!</definedName>
    <definedName name="XRefCopy75" localSheetId="6" hidden="1">#REF!</definedName>
    <definedName name="XRefCopy75" hidden="1">#REF!</definedName>
    <definedName name="XRefCopy75Row" localSheetId="7" hidden="1">#REF!</definedName>
    <definedName name="XRefCopy75Row" localSheetId="2" hidden="1">#REF!</definedName>
    <definedName name="XRefCopy75Row" localSheetId="6" hidden="1">#REF!</definedName>
    <definedName name="XRefCopy75Row" hidden="1">#REF!</definedName>
    <definedName name="XRefCopy76" localSheetId="7" hidden="1">#REF!</definedName>
    <definedName name="XRefCopy76" localSheetId="2" hidden="1">#REF!</definedName>
    <definedName name="XRefCopy76" localSheetId="6" hidden="1">#REF!</definedName>
    <definedName name="XRefCopy76" hidden="1">#REF!</definedName>
    <definedName name="XRefCopy76Row" localSheetId="7" hidden="1">#REF!</definedName>
    <definedName name="XRefCopy76Row" localSheetId="2" hidden="1">#REF!</definedName>
    <definedName name="XRefCopy76Row" localSheetId="6" hidden="1">#REF!</definedName>
    <definedName name="XRefCopy76Row" hidden="1">#REF!</definedName>
    <definedName name="XRefCopy77" localSheetId="7" hidden="1">#REF!</definedName>
    <definedName name="XRefCopy77" localSheetId="2" hidden="1">#REF!</definedName>
    <definedName name="XRefCopy77" localSheetId="6" hidden="1">#REF!</definedName>
    <definedName name="XRefCopy77" hidden="1">#REF!</definedName>
    <definedName name="XRefCopy77Row" localSheetId="7" hidden="1">#REF!</definedName>
    <definedName name="XRefCopy77Row" localSheetId="2" hidden="1">#REF!</definedName>
    <definedName name="XRefCopy77Row" localSheetId="6" hidden="1">#REF!</definedName>
    <definedName name="XRefCopy77Row" hidden="1">#REF!</definedName>
    <definedName name="XRefCopy78" localSheetId="7" hidden="1">#REF!</definedName>
    <definedName name="XRefCopy78" localSheetId="2" hidden="1">#REF!</definedName>
    <definedName name="XRefCopy78" localSheetId="6" hidden="1">#REF!</definedName>
    <definedName name="XRefCopy78" hidden="1">#REF!</definedName>
    <definedName name="XRefCopy78Row" localSheetId="7" hidden="1">#REF!</definedName>
    <definedName name="XRefCopy78Row" localSheetId="2" hidden="1">#REF!</definedName>
    <definedName name="XRefCopy78Row" localSheetId="6" hidden="1">#REF!</definedName>
    <definedName name="XRefCopy78Row" hidden="1">#REF!</definedName>
    <definedName name="XRefCopy79" localSheetId="7" hidden="1">#REF!</definedName>
    <definedName name="XRefCopy79" localSheetId="2" hidden="1">#REF!</definedName>
    <definedName name="XRefCopy79" localSheetId="6" hidden="1">#REF!</definedName>
    <definedName name="XRefCopy79" hidden="1">#REF!</definedName>
    <definedName name="XRefCopy79Row" localSheetId="7" hidden="1">#REF!</definedName>
    <definedName name="XRefCopy79Row" localSheetId="2" hidden="1">#REF!</definedName>
    <definedName name="XRefCopy79Row" localSheetId="6" hidden="1">#REF!</definedName>
    <definedName name="XRefCopy79Row" hidden="1">#REF!</definedName>
    <definedName name="XRefCopy7Row" localSheetId="7" hidden="1">#REF!</definedName>
    <definedName name="XRefCopy7Row" localSheetId="2" hidden="1">#REF!</definedName>
    <definedName name="XRefCopy7Row" localSheetId="6" hidden="1">#REF!</definedName>
    <definedName name="XRefCopy7Row" hidden="1">#REF!</definedName>
    <definedName name="XRefCopy8" localSheetId="7" hidden="1">'[58] Movimiento AF'!#REF!</definedName>
    <definedName name="XRefCopy8" localSheetId="2" hidden="1">'[58] Movimiento AF'!#REF!</definedName>
    <definedName name="XRefCopy8" localSheetId="6" hidden="1">'[58] Movimiento AF'!#REF!</definedName>
    <definedName name="XRefCopy8" hidden="1">'[58] Movimiento AF'!#REF!</definedName>
    <definedName name="XRefCopy80" localSheetId="7" hidden="1">'[31]Test de Ventas'!#REF!</definedName>
    <definedName name="XRefCopy80" localSheetId="2" hidden="1">'[31]Test de Ventas'!#REF!</definedName>
    <definedName name="XRefCopy80" localSheetId="6" hidden="1">'[31]Test de Ventas'!#REF!</definedName>
    <definedName name="XRefCopy80" hidden="1">'[31]Test de Ventas'!#REF!</definedName>
    <definedName name="XRefCopy80Row" localSheetId="7" hidden="1">#REF!</definedName>
    <definedName name="XRefCopy80Row" localSheetId="2" hidden="1">#REF!</definedName>
    <definedName name="XRefCopy80Row" localSheetId="6" hidden="1">#REF!</definedName>
    <definedName name="XRefCopy80Row" hidden="1">#REF!</definedName>
    <definedName name="XRefCopy81" localSheetId="7" hidden="1">'[31]Test de Ventas'!#REF!</definedName>
    <definedName name="XRefCopy81" localSheetId="2" hidden="1">'[31]Test de Ventas'!#REF!</definedName>
    <definedName name="XRefCopy81" localSheetId="6" hidden="1">'[31]Test de Ventas'!#REF!</definedName>
    <definedName name="XRefCopy81" hidden="1">'[31]Test de Ventas'!#REF!</definedName>
    <definedName name="XRefCopy81Row" localSheetId="7" hidden="1">#REF!</definedName>
    <definedName name="XRefCopy81Row" localSheetId="2" hidden="1">#REF!</definedName>
    <definedName name="XRefCopy81Row" localSheetId="6" hidden="1">#REF!</definedName>
    <definedName name="XRefCopy81Row" hidden="1">#REF!</definedName>
    <definedName name="XRefCopy82" localSheetId="7" hidden="1">'[31]Test de Ventas'!#REF!</definedName>
    <definedName name="XRefCopy82" localSheetId="2" hidden="1">'[31]Test de Ventas'!#REF!</definedName>
    <definedName name="XRefCopy82" localSheetId="6" hidden="1">'[31]Test de Ventas'!#REF!</definedName>
    <definedName name="XRefCopy82" hidden="1">'[31]Test de Ventas'!#REF!</definedName>
    <definedName name="XRefCopy82Row" localSheetId="7" hidden="1">#REF!</definedName>
    <definedName name="XRefCopy82Row" localSheetId="2" hidden="1">#REF!</definedName>
    <definedName name="XRefCopy82Row" localSheetId="6" hidden="1">#REF!</definedName>
    <definedName name="XRefCopy82Row" hidden="1">#REF!</definedName>
    <definedName name="XRefCopy83" localSheetId="7" hidden="1">'[31]Test de Ventas'!#REF!</definedName>
    <definedName name="XRefCopy83" localSheetId="2" hidden="1">'[31]Test de Ventas'!#REF!</definedName>
    <definedName name="XRefCopy83" localSheetId="6" hidden="1">'[31]Test de Ventas'!#REF!</definedName>
    <definedName name="XRefCopy83" hidden="1">'[31]Test de Ventas'!#REF!</definedName>
    <definedName name="XRefCopy83Row" localSheetId="7" hidden="1">#REF!</definedName>
    <definedName name="XRefCopy83Row" localSheetId="2" hidden="1">#REF!</definedName>
    <definedName name="XRefCopy83Row" localSheetId="6" hidden="1">#REF!</definedName>
    <definedName name="XRefCopy83Row" hidden="1">#REF!</definedName>
    <definedName name="XRefCopy84" localSheetId="7" hidden="1">'[31]Test de Ventas'!#REF!</definedName>
    <definedName name="XRefCopy84" localSheetId="2" hidden="1">'[31]Test de Ventas'!#REF!</definedName>
    <definedName name="XRefCopy84" localSheetId="6" hidden="1">'[31]Test de Ventas'!#REF!</definedName>
    <definedName name="XRefCopy84" hidden="1">'[31]Test de Ventas'!#REF!</definedName>
    <definedName name="XRefCopy84Row" localSheetId="7" hidden="1">#REF!</definedName>
    <definedName name="XRefCopy84Row" localSheetId="2" hidden="1">#REF!</definedName>
    <definedName name="XRefCopy84Row" localSheetId="6" hidden="1">#REF!</definedName>
    <definedName name="XRefCopy84Row" hidden="1">#REF!</definedName>
    <definedName name="XRefCopy85" localSheetId="7" hidden="1">#REF!</definedName>
    <definedName name="XRefCopy85" localSheetId="2" hidden="1">#REF!</definedName>
    <definedName name="XRefCopy85" localSheetId="6" hidden="1">#REF!</definedName>
    <definedName name="XRefCopy85" hidden="1">#REF!</definedName>
    <definedName name="XRefCopy85Row" localSheetId="7" hidden="1">#REF!</definedName>
    <definedName name="XRefCopy85Row" localSheetId="2" hidden="1">#REF!</definedName>
    <definedName name="XRefCopy85Row" localSheetId="6" hidden="1">#REF!</definedName>
    <definedName name="XRefCopy85Row" hidden="1">#REF!</definedName>
    <definedName name="XRefCopy86" localSheetId="7" hidden="1">#REF!</definedName>
    <definedName name="XRefCopy86" localSheetId="2" hidden="1">#REF!</definedName>
    <definedName name="XRefCopy86" localSheetId="6" hidden="1">#REF!</definedName>
    <definedName name="XRefCopy86" hidden="1">#REF!</definedName>
    <definedName name="XRefCopy86Row" localSheetId="7" hidden="1">#REF!</definedName>
    <definedName name="XRefCopy86Row" localSheetId="2" hidden="1">#REF!</definedName>
    <definedName name="XRefCopy86Row" localSheetId="6" hidden="1">#REF!</definedName>
    <definedName name="XRefCopy86Row" hidden="1">#REF!</definedName>
    <definedName name="XRefCopy87" localSheetId="7" hidden="1">#REF!</definedName>
    <definedName name="XRefCopy87" localSheetId="2" hidden="1">#REF!</definedName>
    <definedName name="XRefCopy87" localSheetId="6" hidden="1">#REF!</definedName>
    <definedName name="XRefCopy87" hidden="1">#REF!</definedName>
    <definedName name="XRefCopy87Row" localSheetId="7" hidden="1">#REF!</definedName>
    <definedName name="XRefCopy87Row" localSheetId="2" hidden="1">#REF!</definedName>
    <definedName name="XRefCopy87Row" localSheetId="6" hidden="1">#REF!</definedName>
    <definedName name="XRefCopy87Row" hidden="1">#REF!</definedName>
    <definedName name="XRefCopy88" localSheetId="7" hidden="1">#REF!</definedName>
    <definedName name="XRefCopy88" localSheetId="2" hidden="1">#REF!</definedName>
    <definedName name="XRefCopy88" localSheetId="6" hidden="1">#REF!</definedName>
    <definedName name="XRefCopy88" hidden="1">#REF!</definedName>
    <definedName name="XRefCopy88Row" localSheetId="7" hidden="1">#REF!</definedName>
    <definedName name="XRefCopy88Row" localSheetId="2" hidden="1">#REF!</definedName>
    <definedName name="XRefCopy88Row" localSheetId="6" hidden="1">#REF!</definedName>
    <definedName name="XRefCopy88Row" hidden="1">#REF!</definedName>
    <definedName name="XRefCopy89" localSheetId="7" hidden="1">#REF!</definedName>
    <definedName name="XRefCopy89" localSheetId="2" hidden="1">#REF!</definedName>
    <definedName name="XRefCopy89" localSheetId="6" hidden="1">#REF!</definedName>
    <definedName name="XRefCopy89" hidden="1">#REF!</definedName>
    <definedName name="XRefCopy89Row" localSheetId="7" hidden="1">#REF!</definedName>
    <definedName name="XRefCopy89Row" localSheetId="2" hidden="1">#REF!</definedName>
    <definedName name="XRefCopy89Row" localSheetId="6" hidden="1">#REF!</definedName>
    <definedName name="XRefCopy89Row" hidden="1">#REF!</definedName>
    <definedName name="XRefCopy8Row" localSheetId="7" hidden="1">#REF!</definedName>
    <definedName name="XRefCopy8Row" localSheetId="2" hidden="1">#REF!</definedName>
    <definedName name="XRefCopy8Row" localSheetId="6" hidden="1">#REF!</definedName>
    <definedName name="XRefCopy8Row" hidden="1">#REF!</definedName>
    <definedName name="XRefCopy9" localSheetId="7" hidden="1">'[58] Movimiento AF'!#REF!</definedName>
    <definedName name="XRefCopy9" localSheetId="2" hidden="1">'[58] Movimiento AF'!#REF!</definedName>
    <definedName name="XRefCopy9" localSheetId="6" hidden="1">'[58] Movimiento AF'!#REF!</definedName>
    <definedName name="XRefCopy9" hidden="1">'[58] Movimiento AF'!#REF!</definedName>
    <definedName name="XRefCopy90" localSheetId="7" hidden="1">#REF!</definedName>
    <definedName name="XRefCopy90" localSheetId="2" hidden="1">#REF!</definedName>
    <definedName name="XRefCopy90" localSheetId="6" hidden="1">#REF!</definedName>
    <definedName name="XRefCopy90" hidden="1">#REF!</definedName>
    <definedName name="XRefCopy90Row" localSheetId="7" hidden="1">#REF!</definedName>
    <definedName name="XRefCopy90Row" localSheetId="2" hidden="1">#REF!</definedName>
    <definedName name="XRefCopy90Row" localSheetId="6" hidden="1">#REF!</definedName>
    <definedName name="XRefCopy90Row" hidden="1">#REF!</definedName>
    <definedName name="XRefCopy91" localSheetId="7" hidden="1">#REF!</definedName>
    <definedName name="XRefCopy91" localSheetId="2" hidden="1">#REF!</definedName>
    <definedName name="XRefCopy91" localSheetId="6" hidden="1">#REF!</definedName>
    <definedName name="XRefCopy91" hidden="1">#REF!</definedName>
    <definedName name="XRefCopy91Row" localSheetId="7" hidden="1">#REF!</definedName>
    <definedName name="XRefCopy91Row" localSheetId="2" hidden="1">#REF!</definedName>
    <definedName name="XRefCopy91Row" localSheetId="6" hidden="1">#REF!</definedName>
    <definedName name="XRefCopy91Row" hidden="1">#REF!</definedName>
    <definedName name="XRefCopy92" localSheetId="7" hidden="1">#REF!</definedName>
    <definedName name="XRefCopy92" localSheetId="2" hidden="1">#REF!</definedName>
    <definedName name="XRefCopy92" localSheetId="6" hidden="1">#REF!</definedName>
    <definedName name="XRefCopy92" hidden="1">#REF!</definedName>
    <definedName name="XRefCopy92Row" localSheetId="7" hidden="1">#REF!</definedName>
    <definedName name="XRefCopy92Row" localSheetId="2" hidden="1">#REF!</definedName>
    <definedName name="XRefCopy92Row" localSheetId="6" hidden="1">#REF!</definedName>
    <definedName name="XRefCopy92Row" hidden="1">#REF!</definedName>
    <definedName name="XRefCopy93" localSheetId="7" hidden="1">#REF!</definedName>
    <definedName name="XRefCopy93" localSheetId="2" hidden="1">#REF!</definedName>
    <definedName name="XRefCopy93" localSheetId="6" hidden="1">#REF!</definedName>
    <definedName name="XRefCopy93" hidden="1">#REF!</definedName>
    <definedName name="XRefCopy93Row" localSheetId="7" hidden="1">#REF!</definedName>
    <definedName name="XRefCopy93Row" localSheetId="2" hidden="1">#REF!</definedName>
    <definedName name="XRefCopy93Row" localSheetId="6" hidden="1">#REF!</definedName>
    <definedName name="XRefCopy93Row" hidden="1">#REF!</definedName>
    <definedName name="XRefCopy94" localSheetId="7" hidden="1">#REF!</definedName>
    <definedName name="XRefCopy94" localSheetId="2" hidden="1">#REF!</definedName>
    <definedName name="XRefCopy94" localSheetId="6" hidden="1">#REF!</definedName>
    <definedName name="XRefCopy94" hidden="1">#REF!</definedName>
    <definedName name="XRefCopy94Row" localSheetId="7" hidden="1">#REF!</definedName>
    <definedName name="XRefCopy94Row" localSheetId="2" hidden="1">#REF!</definedName>
    <definedName name="XRefCopy94Row" localSheetId="6" hidden="1">#REF!</definedName>
    <definedName name="XRefCopy94Row" hidden="1">#REF!</definedName>
    <definedName name="XRefCopy95" localSheetId="7" hidden="1">#REF!</definedName>
    <definedName name="XRefCopy95" localSheetId="2" hidden="1">#REF!</definedName>
    <definedName name="XRefCopy95" localSheetId="6" hidden="1">#REF!</definedName>
    <definedName name="XRefCopy95" hidden="1">#REF!</definedName>
    <definedName name="XRefCopy95Row" localSheetId="7" hidden="1">#REF!</definedName>
    <definedName name="XRefCopy95Row" localSheetId="2" hidden="1">#REF!</definedName>
    <definedName name="XRefCopy95Row" localSheetId="6" hidden="1">#REF!</definedName>
    <definedName name="XRefCopy95Row" hidden="1">#REF!</definedName>
    <definedName name="XRefCopy96" localSheetId="7" hidden="1">#REF!</definedName>
    <definedName name="XRefCopy96" localSheetId="2" hidden="1">#REF!</definedName>
    <definedName name="XRefCopy96" localSheetId="6" hidden="1">#REF!</definedName>
    <definedName name="XRefCopy96" hidden="1">#REF!</definedName>
    <definedName name="XRefCopy96Row" localSheetId="7" hidden="1">#REF!</definedName>
    <definedName name="XRefCopy96Row" localSheetId="2" hidden="1">#REF!</definedName>
    <definedName name="XRefCopy96Row" localSheetId="6" hidden="1">#REF!</definedName>
    <definedName name="XRefCopy96Row" hidden="1">#REF!</definedName>
    <definedName name="XRefCopy97" localSheetId="7" hidden="1">#REF!</definedName>
    <definedName name="XRefCopy97" localSheetId="2" hidden="1">#REF!</definedName>
    <definedName name="XRefCopy97" localSheetId="6" hidden="1">#REF!</definedName>
    <definedName name="XRefCopy97" hidden="1">#REF!</definedName>
    <definedName name="XRefCopy97Row" localSheetId="7" hidden="1">#REF!</definedName>
    <definedName name="XRefCopy97Row" localSheetId="2" hidden="1">#REF!</definedName>
    <definedName name="XRefCopy97Row" localSheetId="6" hidden="1">#REF!</definedName>
    <definedName name="XRefCopy97Row" hidden="1">#REF!</definedName>
    <definedName name="XRefCopy98" localSheetId="7" hidden="1">#REF!</definedName>
    <definedName name="XRefCopy98" localSheetId="2" hidden="1">#REF!</definedName>
    <definedName name="XRefCopy98" localSheetId="6" hidden="1">#REF!</definedName>
    <definedName name="XRefCopy98" hidden="1">#REF!</definedName>
    <definedName name="XRefCopy98Row" localSheetId="7" hidden="1">#REF!</definedName>
    <definedName name="XRefCopy98Row" localSheetId="2" hidden="1">#REF!</definedName>
    <definedName name="XRefCopy98Row" localSheetId="6" hidden="1">#REF!</definedName>
    <definedName name="XRefCopy98Row" hidden="1">#REF!</definedName>
    <definedName name="XRefCopy99" localSheetId="7" hidden="1">#REF!</definedName>
    <definedName name="XRefCopy99" localSheetId="2" hidden="1">#REF!</definedName>
    <definedName name="XRefCopy99" localSheetId="6" hidden="1">#REF!</definedName>
    <definedName name="XRefCopy99" hidden="1">#REF!</definedName>
    <definedName name="XRefCopy99Row" localSheetId="7" hidden="1">#REF!</definedName>
    <definedName name="XRefCopy99Row" localSheetId="2" hidden="1">#REF!</definedName>
    <definedName name="XRefCopy99Row" localSheetId="6" hidden="1">#REF!</definedName>
    <definedName name="XRefCopy99Row" hidden="1">#REF!</definedName>
    <definedName name="XRefCopy9Row" localSheetId="7" hidden="1">#REF!</definedName>
    <definedName name="XRefCopy9Row" localSheetId="2" hidden="1">#REF!</definedName>
    <definedName name="XRefCopy9Row" localSheetId="6" hidden="1">#REF!</definedName>
    <definedName name="XRefCopy9Row" hidden="1">#REF!</definedName>
    <definedName name="XRefCopyRangeCount" hidden="1">4</definedName>
    <definedName name="XRefPaste1" localSheetId="7" hidden="1">#REF!</definedName>
    <definedName name="XRefPaste1" localSheetId="2" hidden="1">#REF!</definedName>
    <definedName name="XRefPaste1" localSheetId="6" hidden="1">#REF!</definedName>
    <definedName name="XRefPaste1" hidden="1">#REF!</definedName>
    <definedName name="XRefPaste10" localSheetId="7" hidden="1">#REF!</definedName>
    <definedName name="XRefPaste10" localSheetId="2" hidden="1">#REF!</definedName>
    <definedName name="XRefPaste10" localSheetId="6" hidden="1">#REF!</definedName>
    <definedName name="XRefPaste10" hidden="1">#REF!</definedName>
    <definedName name="XRefPaste100" localSheetId="7" hidden="1">#REF!</definedName>
    <definedName name="XRefPaste100" localSheetId="2" hidden="1">#REF!</definedName>
    <definedName name="XRefPaste100" localSheetId="6" hidden="1">#REF!</definedName>
    <definedName name="XRefPaste100" hidden="1">#REF!</definedName>
    <definedName name="XRefPaste100Row" localSheetId="7" hidden="1">#REF!</definedName>
    <definedName name="XRefPaste100Row" localSheetId="2" hidden="1">#REF!</definedName>
    <definedName name="XRefPaste100Row" localSheetId="6" hidden="1">#REF!</definedName>
    <definedName name="XRefPaste100Row" hidden="1">#REF!</definedName>
    <definedName name="XRefPaste101" localSheetId="7" hidden="1">#REF!</definedName>
    <definedName name="XRefPaste101" localSheetId="2" hidden="1">#REF!</definedName>
    <definedName name="XRefPaste101" localSheetId="6" hidden="1">#REF!</definedName>
    <definedName name="XRefPaste101" hidden="1">#REF!</definedName>
    <definedName name="XRefPaste101Row" localSheetId="7" hidden="1">#REF!</definedName>
    <definedName name="XRefPaste101Row" localSheetId="2" hidden="1">#REF!</definedName>
    <definedName name="XRefPaste101Row" localSheetId="6" hidden="1">#REF!</definedName>
    <definedName name="XRefPaste101Row" hidden="1">#REF!</definedName>
    <definedName name="XRefPaste102" localSheetId="7" hidden="1">#REF!</definedName>
    <definedName name="XRefPaste102" localSheetId="2" hidden="1">#REF!</definedName>
    <definedName name="XRefPaste102" localSheetId="6" hidden="1">#REF!</definedName>
    <definedName name="XRefPaste102" hidden="1">#REF!</definedName>
    <definedName name="XRefPaste102Row" localSheetId="7" hidden="1">#REF!</definedName>
    <definedName name="XRefPaste102Row" localSheetId="2" hidden="1">#REF!</definedName>
    <definedName name="XRefPaste102Row" localSheetId="6" hidden="1">#REF!</definedName>
    <definedName name="XRefPaste102Row" hidden="1">#REF!</definedName>
    <definedName name="XRefPaste103" localSheetId="7" hidden="1">#REF!</definedName>
    <definedName name="XRefPaste103" localSheetId="2" hidden="1">#REF!</definedName>
    <definedName name="XRefPaste103" localSheetId="6" hidden="1">#REF!</definedName>
    <definedName name="XRefPaste103" hidden="1">#REF!</definedName>
    <definedName name="XRefPaste103Row" localSheetId="7" hidden="1">#REF!</definedName>
    <definedName name="XRefPaste103Row" localSheetId="2" hidden="1">#REF!</definedName>
    <definedName name="XRefPaste103Row" localSheetId="6" hidden="1">#REF!</definedName>
    <definedName name="XRefPaste103Row" hidden="1">#REF!</definedName>
    <definedName name="XRefPaste104" localSheetId="7" hidden="1">#REF!</definedName>
    <definedName name="XRefPaste104" localSheetId="2" hidden="1">#REF!</definedName>
    <definedName name="XRefPaste104" localSheetId="6" hidden="1">#REF!</definedName>
    <definedName name="XRefPaste104" hidden="1">#REF!</definedName>
    <definedName name="XRefPaste104Row" localSheetId="7" hidden="1">#REF!</definedName>
    <definedName name="XRefPaste104Row" localSheetId="2" hidden="1">#REF!</definedName>
    <definedName name="XRefPaste104Row" localSheetId="6" hidden="1">#REF!</definedName>
    <definedName name="XRefPaste104Row" hidden="1">#REF!</definedName>
    <definedName name="XRefPaste105" localSheetId="7" hidden="1">#REF!</definedName>
    <definedName name="XRefPaste105" localSheetId="2" hidden="1">#REF!</definedName>
    <definedName name="XRefPaste105" localSheetId="6" hidden="1">#REF!</definedName>
    <definedName name="XRefPaste105" hidden="1">#REF!</definedName>
    <definedName name="XRefPaste105Row" localSheetId="7" hidden="1">#REF!</definedName>
    <definedName name="XRefPaste105Row" localSheetId="2" hidden="1">#REF!</definedName>
    <definedName name="XRefPaste105Row" localSheetId="6" hidden="1">#REF!</definedName>
    <definedName name="XRefPaste105Row" hidden="1">#REF!</definedName>
    <definedName name="XRefPaste106" localSheetId="7" hidden="1">#REF!</definedName>
    <definedName name="XRefPaste106" localSheetId="2" hidden="1">#REF!</definedName>
    <definedName name="XRefPaste106" localSheetId="6" hidden="1">#REF!</definedName>
    <definedName name="XRefPaste106" hidden="1">#REF!</definedName>
    <definedName name="XRefPaste106Row" localSheetId="7" hidden="1">#REF!</definedName>
    <definedName name="XRefPaste106Row" localSheetId="2" hidden="1">#REF!</definedName>
    <definedName name="XRefPaste106Row" localSheetId="6" hidden="1">#REF!</definedName>
    <definedName name="XRefPaste106Row" hidden="1">#REF!</definedName>
    <definedName name="XRefPaste107" localSheetId="7" hidden="1">#REF!</definedName>
    <definedName name="XRefPaste107" localSheetId="2" hidden="1">#REF!</definedName>
    <definedName name="XRefPaste107" localSheetId="6" hidden="1">#REF!</definedName>
    <definedName name="XRefPaste107" hidden="1">#REF!</definedName>
    <definedName name="XRefPaste107Row" localSheetId="7" hidden="1">#REF!</definedName>
    <definedName name="XRefPaste107Row" localSheetId="2" hidden="1">#REF!</definedName>
    <definedName name="XRefPaste107Row" localSheetId="6" hidden="1">#REF!</definedName>
    <definedName name="XRefPaste107Row" hidden="1">#REF!</definedName>
    <definedName name="XRefPaste108" localSheetId="7" hidden="1">#REF!</definedName>
    <definedName name="XRefPaste108" localSheetId="2" hidden="1">#REF!</definedName>
    <definedName name="XRefPaste108" localSheetId="6" hidden="1">#REF!</definedName>
    <definedName name="XRefPaste108" hidden="1">#REF!</definedName>
    <definedName name="XRefPaste108Row" localSheetId="7" hidden="1">#REF!</definedName>
    <definedName name="XRefPaste108Row" localSheetId="2" hidden="1">#REF!</definedName>
    <definedName name="XRefPaste108Row" localSheetId="6" hidden="1">#REF!</definedName>
    <definedName name="XRefPaste108Row" hidden="1">#REF!</definedName>
    <definedName name="XRefPaste109" localSheetId="7" hidden="1">#REF!</definedName>
    <definedName name="XRefPaste109" localSheetId="2" hidden="1">#REF!</definedName>
    <definedName name="XRefPaste109" localSheetId="6" hidden="1">#REF!</definedName>
    <definedName name="XRefPaste109" hidden="1">#REF!</definedName>
    <definedName name="XRefPaste109Row" localSheetId="7" hidden="1">#REF!</definedName>
    <definedName name="XRefPaste109Row" localSheetId="2" hidden="1">#REF!</definedName>
    <definedName name="XRefPaste109Row" localSheetId="6" hidden="1">#REF!</definedName>
    <definedName name="XRefPaste109Row" hidden="1">#REF!</definedName>
    <definedName name="XRefPaste10Row" localSheetId="7" hidden="1">#REF!</definedName>
    <definedName name="XRefPaste10Row" localSheetId="2" hidden="1">#REF!</definedName>
    <definedName name="XRefPaste10Row" localSheetId="6" hidden="1">#REF!</definedName>
    <definedName name="XRefPaste10Row" hidden="1">#REF!</definedName>
    <definedName name="XRefPaste11" localSheetId="7" hidden="1">#REF!</definedName>
    <definedName name="XRefPaste11" localSheetId="2" hidden="1">#REF!</definedName>
    <definedName name="XRefPaste11" localSheetId="6" hidden="1">#REF!</definedName>
    <definedName name="XRefPaste11" hidden="1">#REF!</definedName>
    <definedName name="XRefPaste110" localSheetId="7" hidden="1">#REF!</definedName>
    <definedName name="XRefPaste110" localSheetId="2" hidden="1">#REF!</definedName>
    <definedName name="XRefPaste110" localSheetId="6" hidden="1">#REF!</definedName>
    <definedName name="XRefPaste110" hidden="1">#REF!</definedName>
    <definedName name="XRefPaste110Row" localSheetId="7" hidden="1">#REF!</definedName>
    <definedName name="XRefPaste110Row" localSheetId="2" hidden="1">#REF!</definedName>
    <definedName name="XRefPaste110Row" localSheetId="6" hidden="1">#REF!</definedName>
    <definedName name="XRefPaste110Row" hidden="1">#REF!</definedName>
    <definedName name="XRefPaste111" localSheetId="7" hidden="1">#REF!</definedName>
    <definedName name="XRefPaste111" localSheetId="2" hidden="1">#REF!</definedName>
    <definedName name="XRefPaste111" localSheetId="6" hidden="1">#REF!</definedName>
    <definedName name="XRefPaste111" hidden="1">#REF!</definedName>
    <definedName name="XRefPaste111Row" localSheetId="7" hidden="1">#REF!</definedName>
    <definedName name="XRefPaste111Row" localSheetId="2" hidden="1">#REF!</definedName>
    <definedName name="XRefPaste111Row" localSheetId="6" hidden="1">#REF!</definedName>
    <definedName name="XRefPaste111Row" hidden="1">#REF!</definedName>
    <definedName name="XRefPaste112" localSheetId="7" hidden="1">#REF!</definedName>
    <definedName name="XRefPaste112" localSheetId="2" hidden="1">#REF!</definedName>
    <definedName name="XRefPaste112" localSheetId="6" hidden="1">#REF!</definedName>
    <definedName name="XRefPaste112" hidden="1">#REF!</definedName>
    <definedName name="XRefPaste112Row" localSheetId="7" hidden="1">#REF!</definedName>
    <definedName name="XRefPaste112Row" localSheetId="2" hidden="1">#REF!</definedName>
    <definedName name="XRefPaste112Row" localSheetId="6" hidden="1">#REF!</definedName>
    <definedName name="XRefPaste112Row" hidden="1">#REF!</definedName>
    <definedName name="XRefPaste113" localSheetId="7" hidden="1">#REF!</definedName>
    <definedName name="XRefPaste113" localSheetId="2" hidden="1">#REF!</definedName>
    <definedName name="XRefPaste113" localSheetId="6" hidden="1">#REF!</definedName>
    <definedName name="XRefPaste113" hidden="1">#REF!</definedName>
    <definedName name="XRefPaste113Row" localSheetId="7" hidden="1">#REF!</definedName>
    <definedName name="XRefPaste113Row" localSheetId="2" hidden="1">#REF!</definedName>
    <definedName name="XRefPaste113Row" localSheetId="6" hidden="1">#REF!</definedName>
    <definedName name="XRefPaste113Row" hidden="1">#REF!</definedName>
    <definedName name="XRefPaste114" localSheetId="7" hidden="1">#REF!</definedName>
    <definedName name="XRefPaste114" localSheetId="2" hidden="1">#REF!</definedName>
    <definedName name="XRefPaste114" localSheetId="6" hidden="1">#REF!</definedName>
    <definedName name="XRefPaste114" hidden="1">#REF!</definedName>
    <definedName name="XRefPaste114Row" localSheetId="7" hidden="1">#REF!</definedName>
    <definedName name="XRefPaste114Row" localSheetId="2" hidden="1">#REF!</definedName>
    <definedName name="XRefPaste114Row" localSheetId="6" hidden="1">#REF!</definedName>
    <definedName name="XRefPaste114Row" hidden="1">#REF!</definedName>
    <definedName name="XRefPaste115" localSheetId="7" hidden="1">#REF!</definedName>
    <definedName name="XRefPaste115" localSheetId="2" hidden="1">#REF!</definedName>
    <definedName name="XRefPaste115" localSheetId="6" hidden="1">#REF!</definedName>
    <definedName name="XRefPaste115" hidden="1">#REF!</definedName>
    <definedName name="XRefPaste115Row" localSheetId="7" hidden="1">#REF!</definedName>
    <definedName name="XRefPaste115Row" localSheetId="2" hidden="1">#REF!</definedName>
    <definedName name="XRefPaste115Row" localSheetId="6" hidden="1">#REF!</definedName>
    <definedName name="XRefPaste115Row" hidden="1">#REF!</definedName>
    <definedName name="XRefPaste116" localSheetId="7" hidden="1">#REF!</definedName>
    <definedName name="XRefPaste116" localSheetId="2" hidden="1">#REF!</definedName>
    <definedName name="XRefPaste116" localSheetId="6" hidden="1">#REF!</definedName>
    <definedName name="XRefPaste116" hidden="1">#REF!</definedName>
    <definedName name="XRefPaste116Row" localSheetId="7" hidden="1">#REF!</definedName>
    <definedName name="XRefPaste116Row" localSheetId="2" hidden="1">#REF!</definedName>
    <definedName name="XRefPaste116Row" localSheetId="6" hidden="1">#REF!</definedName>
    <definedName name="XRefPaste116Row" hidden="1">#REF!</definedName>
    <definedName name="XRefPaste117" localSheetId="7" hidden="1">#REF!</definedName>
    <definedName name="XRefPaste117" localSheetId="2" hidden="1">#REF!</definedName>
    <definedName name="XRefPaste117" localSheetId="6" hidden="1">#REF!</definedName>
    <definedName name="XRefPaste117" hidden="1">#REF!</definedName>
    <definedName name="XRefPaste117Row" localSheetId="7" hidden="1">#REF!</definedName>
    <definedName name="XRefPaste117Row" localSheetId="2" hidden="1">#REF!</definedName>
    <definedName name="XRefPaste117Row" localSheetId="6" hidden="1">#REF!</definedName>
    <definedName name="XRefPaste117Row" hidden="1">#REF!</definedName>
    <definedName name="XRefPaste118" localSheetId="7" hidden="1">#REF!</definedName>
    <definedName name="XRefPaste118" localSheetId="2" hidden="1">#REF!</definedName>
    <definedName name="XRefPaste118" localSheetId="6" hidden="1">#REF!</definedName>
    <definedName name="XRefPaste118" hidden="1">#REF!</definedName>
    <definedName name="XRefPaste118Row" localSheetId="7" hidden="1">#REF!</definedName>
    <definedName name="XRefPaste118Row" localSheetId="2" hidden="1">#REF!</definedName>
    <definedName name="XRefPaste118Row" localSheetId="6" hidden="1">#REF!</definedName>
    <definedName name="XRefPaste118Row" hidden="1">#REF!</definedName>
    <definedName name="XRefPaste119" localSheetId="7" hidden="1">#REF!</definedName>
    <definedName name="XRefPaste119" localSheetId="2" hidden="1">#REF!</definedName>
    <definedName name="XRefPaste119" localSheetId="6" hidden="1">#REF!</definedName>
    <definedName name="XRefPaste119" hidden="1">#REF!</definedName>
    <definedName name="XRefPaste119Row" localSheetId="7" hidden="1">#REF!</definedName>
    <definedName name="XRefPaste119Row" localSheetId="2" hidden="1">#REF!</definedName>
    <definedName name="XRefPaste119Row" localSheetId="6" hidden="1">#REF!</definedName>
    <definedName name="XRefPaste119Row" hidden="1">#REF!</definedName>
    <definedName name="XRefPaste11Row" localSheetId="7" hidden="1">#REF!</definedName>
    <definedName name="XRefPaste11Row" localSheetId="2" hidden="1">#REF!</definedName>
    <definedName name="XRefPaste11Row" localSheetId="6" hidden="1">#REF!</definedName>
    <definedName name="XRefPaste11Row" hidden="1">#REF!</definedName>
    <definedName name="XRefPaste12" localSheetId="7" hidden="1">#REF!</definedName>
    <definedName name="XRefPaste12" localSheetId="2" hidden="1">#REF!</definedName>
    <definedName name="XRefPaste12" localSheetId="6" hidden="1">#REF!</definedName>
    <definedName name="XRefPaste12" hidden="1">#REF!</definedName>
    <definedName name="XRefPaste120" localSheetId="7" hidden="1">#REF!</definedName>
    <definedName name="XRefPaste120" localSheetId="2" hidden="1">#REF!</definedName>
    <definedName name="XRefPaste120" localSheetId="6" hidden="1">#REF!</definedName>
    <definedName name="XRefPaste120" hidden="1">#REF!</definedName>
    <definedName name="XRefPaste120Row" localSheetId="7" hidden="1">#REF!</definedName>
    <definedName name="XRefPaste120Row" localSheetId="2" hidden="1">#REF!</definedName>
    <definedName name="XRefPaste120Row" localSheetId="6" hidden="1">#REF!</definedName>
    <definedName name="XRefPaste120Row" hidden="1">#REF!</definedName>
    <definedName name="XRefPaste121" localSheetId="7" hidden="1">#REF!</definedName>
    <definedName name="XRefPaste121" localSheetId="2" hidden="1">#REF!</definedName>
    <definedName name="XRefPaste121" localSheetId="6" hidden="1">#REF!</definedName>
    <definedName name="XRefPaste121" hidden="1">#REF!</definedName>
    <definedName name="XRefPaste121Row" localSheetId="7" hidden="1">#REF!</definedName>
    <definedName name="XRefPaste121Row" localSheetId="2" hidden="1">#REF!</definedName>
    <definedName name="XRefPaste121Row" localSheetId="6" hidden="1">#REF!</definedName>
    <definedName name="XRefPaste121Row" hidden="1">#REF!</definedName>
    <definedName name="XRefPaste122" localSheetId="7" hidden="1">#REF!</definedName>
    <definedName name="XRefPaste122" localSheetId="2" hidden="1">#REF!</definedName>
    <definedName name="XRefPaste122" localSheetId="6" hidden="1">#REF!</definedName>
    <definedName name="XRefPaste122" hidden="1">#REF!</definedName>
    <definedName name="XRefPaste122Row" localSheetId="7" hidden="1">#REF!</definedName>
    <definedName name="XRefPaste122Row" localSheetId="2" hidden="1">#REF!</definedName>
    <definedName name="XRefPaste122Row" localSheetId="6" hidden="1">#REF!</definedName>
    <definedName name="XRefPaste122Row" hidden="1">#REF!</definedName>
    <definedName name="XRefPaste123" localSheetId="7" hidden="1">#REF!</definedName>
    <definedName name="XRefPaste123" localSheetId="2" hidden="1">#REF!</definedName>
    <definedName name="XRefPaste123" localSheetId="6" hidden="1">#REF!</definedName>
    <definedName name="XRefPaste123" hidden="1">#REF!</definedName>
    <definedName name="XRefPaste123Row" localSheetId="7" hidden="1">#REF!</definedName>
    <definedName name="XRefPaste123Row" localSheetId="2" hidden="1">#REF!</definedName>
    <definedName name="XRefPaste123Row" localSheetId="6" hidden="1">#REF!</definedName>
    <definedName name="XRefPaste123Row" hidden="1">#REF!</definedName>
    <definedName name="XRefPaste124" localSheetId="7" hidden="1">#REF!</definedName>
    <definedName name="XRefPaste124" localSheetId="2" hidden="1">#REF!</definedName>
    <definedName name="XRefPaste124" localSheetId="6" hidden="1">#REF!</definedName>
    <definedName name="XRefPaste124" hidden="1">#REF!</definedName>
    <definedName name="XRefPaste124Row" localSheetId="7" hidden="1">#REF!</definedName>
    <definedName name="XRefPaste124Row" localSheetId="2" hidden="1">#REF!</definedName>
    <definedName name="XRefPaste124Row" localSheetId="6" hidden="1">#REF!</definedName>
    <definedName name="XRefPaste124Row" hidden="1">#REF!</definedName>
    <definedName name="XRefPaste125" localSheetId="7" hidden="1">#REF!</definedName>
    <definedName name="XRefPaste125" localSheetId="2" hidden="1">#REF!</definedName>
    <definedName name="XRefPaste125" localSheetId="6" hidden="1">#REF!</definedName>
    <definedName name="XRefPaste125" hidden="1">#REF!</definedName>
    <definedName name="XRefPaste125Row" localSheetId="7" hidden="1">#REF!</definedName>
    <definedName name="XRefPaste125Row" localSheetId="2" hidden="1">#REF!</definedName>
    <definedName name="XRefPaste125Row" localSheetId="6" hidden="1">#REF!</definedName>
    <definedName name="XRefPaste125Row" hidden="1">#REF!</definedName>
    <definedName name="XRefPaste126" localSheetId="7" hidden="1">#REF!</definedName>
    <definedName name="XRefPaste126" localSheetId="2" hidden="1">#REF!</definedName>
    <definedName name="XRefPaste126" localSheetId="6" hidden="1">#REF!</definedName>
    <definedName name="XRefPaste126" hidden="1">#REF!</definedName>
    <definedName name="XRefPaste126Row" localSheetId="7" hidden="1">#REF!</definedName>
    <definedName name="XRefPaste126Row" localSheetId="2" hidden="1">#REF!</definedName>
    <definedName name="XRefPaste126Row" localSheetId="6" hidden="1">#REF!</definedName>
    <definedName name="XRefPaste126Row" hidden="1">#REF!</definedName>
    <definedName name="XRefPaste127" localSheetId="7" hidden="1">#REF!</definedName>
    <definedName name="XRefPaste127" localSheetId="2" hidden="1">#REF!</definedName>
    <definedName name="XRefPaste127" localSheetId="6" hidden="1">#REF!</definedName>
    <definedName name="XRefPaste127" hidden="1">#REF!</definedName>
    <definedName name="XRefPaste127Row" localSheetId="7" hidden="1">#REF!</definedName>
    <definedName name="XRefPaste127Row" localSheetId="2" hidden="1">#REF!</definedName>
    <definedName name="XRefPaste127Row" localSheetId="6" hidden="1">#REF!</definedName>
    <definedName name="XRefPaste127Row" hidden="1">#REF!</definedName>
    <definedName name="XRefPaste128" localSheetId="7" hidden="1">#REF!</definedName>
    <definedName name="XRefPaste128" localSheetId="2" hidden="1">#REF!</definedName>
    <definedName name="XRefPaste128" localSheetId="6" hidden="1">#REF!</definedName>
    <definedName name="XRefPaste128" hidden="1">#REF!</definedName>
    <definedName name="XRefPaste128Row" localSheetId="7" hidden="1">#REF!</definedName>
    <definedName name="XRefPaste128Row" localSheetId="2" hidden="1">#REF!</definedName>
    <definedName name="XRefPaste128Row" localSheetId="6" hidden="1">#REF!</definedName>
    <definedName name="XRefPaste128Row" hidden="1">#REF!</definedName>
    <definedName name="XRefPaste129" localSheetId="7" hidden="1">#REF!</definedName>
    <definedName name="XRefPaste129" localSheetId="2" hidden="1">#REF!</definedName>
    <definedName name="XRefPaste129" localSheetId="6" hidden="1">#REF!</definedName>
    <definedName name="XRefPaste129" hidden="1">#REF!</definedName>
    <definedName name="XRefPaste129Row" localSheetId="7" hidden="1">#REF!</definedName>
    <definedName name="XRefPaste129Row" localSheetId="2" hidden="1">#REF!</definedName>
    <definedName name="XRefPaste129Row" localSheetId="6" hidden="1">#REF!</definedName>
    <definedName name="XRefPaste129Row" hidden="1">#REF!</definedName>
    <definedName name="XRefPaste12Row" localSheetId="7" hidden="1">#REF!</definedName>
    <definedName name="XRefPaste12Row" localSheetId="2" hidden="1">#REF!</definedName>
    <definedName name="XRefPaste12Row" localSheetId="6" hidden="1">#REF!</definedName>
    <definedName name="XRefPaste12Row" hidden="1">#REF!</definedName>
    <definedName name="XRefPaste13" localSheetId="7" hidden="1">[59]Aguinaldos!#REF!</definedName>
    <definedName name="XRefPaste13" localSheetId="2" hidden="1">[59]Aguinaldos!#REF!</definedName>
    <definedName name="XRefPaste13" localSheetId="6" hidden="1">[59]Aguinaldos!#REF!</definedName>
    <definedName name="XRefPaste13" hidden="1">[59]Aguinaldos!#REF!</definedName>
    <definedName name="XRefPaste130" localSheetId="7" hidden="1">#REF!</definedName>
    <definedName name="XRefPaste130" localSheetId="2" hidden="1">#REF!</definedName>
    <definedName name="XRefPaste130" localSheetId="6" hidden="1">#REF!</definedName>
    <definedName name="XRefPaste130" hidden="1">#REF!</definedName>
    <definedName name="XRefPaste130Row" localSheetId="7" hidden="1">#REF!</definedName>
    <definedName name="XRefPaste130Row" localSheetId="2" hidden="1">#REF!</definedName>
    <definedName name="XRefPaste130Row" localSheetId="6" hidden="1">#REF!</definedName>
    <definedName name="XRefPaste130Row" hidden="1">#REF!</definedName>
    <definedName name="XRefPaste131" localSheetId="7" hidden="1">#REF!</definedName>
    <definedName name="XRefPaste131" localSheetId="2" hidden="1">#REF!</definedName>
    <definedName name="XRefPaste131" localSheetId="6" hidden="1">#REF!</definedName>
    <definedName name="XRefPaste131" hidden="1">#REF!</definedName>
    <definedName name="XRefPaste131Row" localSheetId="7" hidden="1">#REF!</definedName>
    <definedName name="XRefPaste131Row" localSheetId="2" hidden="1">#REF!</definedName>
    <definedName name="XRefPaste131Row" localSheetId="6" hidden="1">#REF!</definedName>
    <definedName name="XRefPaste131Row" hidden="1">#REF!</definedName>
    <definedName name="XRefPaste132" localSheetId="7" hidden="1">#REF!</definedName>
    <definedName name="XRefPaste132" localSheetId="2" hidden="1">#REF!</definedName>
    <definedName name="XRefPaste132" localSheetId="6" hidden="1">#REF!</definedName>
    <definedName name="XRefPaste132" hidden="1">#REF!</definedName>
    <definedName name="XRefPaste132Row" localSheetId="7" hidden="1">#REF!</definedName>
    <definedName name="XRefPaste132Row" localSheetId="2" hidden="1">#REF!</definedName>
    <definedName name="XRefPaste132Row" localSheetId="6" hidden="1">#REF!</definedName>
    <definedName name="XRefPaste132Row" hidden="1">#REF!</definedName>
    <definedName name="XRefPaste133" localSheetId="7" hidden="1">#REF!</definedName>
    <definedName name="XRefPaste133" localSheetId="2" hidden="1">#REF!</definedName>
    <definedName name="XRefPaste133" localSheetId="6" hidden="1">#REF!</definedName>
    <definedName name="XRefPaste133" hidden="1">#REF!</definedName>
    <definedName name="XRefPaste133Row" localSheetId="7" hidden="1">#REF!</definedName>
    <definedName name="XRefPaste133Row" localSheetId="2" hidden="1">#REF!</definedName>
    <definedName name="XRefPaste133Row" localSheetId="6" hidden="1">#REF!</definedName>
    <definedName name="XRefPaste133Row" hidden="1">#REF!</definedName>
    <definedName name="XRefPaste134" localSheetId="7" hidden="1">#REF!</definedName>
    <definedName name="XRefPaste134" localSheetId="2" hidden="1">#REF!</definedName>
    <definedName name="XRefPaste134" localSheetId="6" hidden="1">#REF!</definedName>
    <definedName name="XRefPaste134" hidden="1">#REF!</definedName>
    <definedName name="XRefPaste134Row" localSheetId="7" hidden="1">#REF!</definedName>
    <definedName name="XRefPaste134Row" localSheetId="2" hidden="1">#REF!</definedName>
    <definedName name="XRefPaste134Row" localSheetId="6" hidden="1">#REF!</definedName>
    <definedName name="XRefPaste134Row" hidden="1">#REF!</definedName>
    <definedName name="XRefPaste135" localSheetId="7" hidden="1">#REF!</definedName>
    <definedName name="XRefPaste135" localSheetId="2" hidden="1">#REF!</definedName>
    <definedName name="XRefPaste135" localSheetId="6" hidden="1">#REF!</definedName>
    <definedName name="XRefPaste135" hidden="1">#REF!</definedName>
    <definedName name="XRefPaste135Row" localSheetId="7" hidden="1">#REF!</definedName>
    <definedName name="XRefPaste135Row" localSheetId="2" hidden="1">#REF!</definedName>
    <definedName name="XRefPaste135Row" localSheetId="6" hidden="1">#REF!</definedName>
    <definedName name="XRefPaste135Row" hidden="1">#REF!</definedName>
    <definedName name="XRefPaste136" localSheetId="7" hidden="1">#REF!</definedName>
    <definedName name="XRefPaste136" localSheetId="2" hidden="1">#REF!</definedName>
    <definedName name="XRefPaste136" localSheetId="6" hidden="1">#REF!</definedName>
    <definedName name="XRefPaste136" hidden="1">#REF!</definedName>
    <definedName name="XRefPaste136Row" localSheetId="7" hidden="1">#REF!</definedName>
    <definedName name="XRefPaste136Row" localSheetId="2" hidden="1">#REF!</definedName>
    <definedName name="XRefPaste136Row" localSheetId="6" hidden="1">#REF!</definedName>
    <definedName name="XRefPaste136Row" hidden="1">#REF!</definedName>
    <definedName name="XRefPaste137" localSheetId="7" hidden="1">#REF!</definedName>
    <definedName name="XRefPaste137" localSheetId="2" hidden="1">#REF!</definedName>
    <definedName name="XRefPaste137" localSheetId="6" hidden="1">#REF!</definedName>
    <definedName name="XRefPaste137" hidden="1">#REF!</definedName>
    <definedName name="XRefPaste137Row" localSheetId="7" hidden="1">#REF!</definedName>
    <definedName name="XRefPaste137Row" localSheetId="2" hidden="1">#REF!</definedName>
    <definedName name="XRefPaste137Row" localSheetId="6" hidden="1">#REF!</definedName>
    <definedName name="XRefPaste137Row" hidden="1">#REF!</definedName>
    <definedName name="XRefPaste138" localSheetId="7" hidden="1">#REF!</definedName>
    <definedName name="XRefPaste138" localSheetId="2" hidden="1">#REF!</definedName>
    <definedName name="XRefPaste138" localSheetId="6" hidden="1">#REF!</definedName>
    <definedName name="XRefPaste138" hidden="1">#REF!</definedName>
    <definedName name="XRefPaste138Row" localSheetId="7" hidden="1">#REF!</definedName>
    <definedName name="XRefPaste138Row" localSheetId="2" hidden="1">#REF!</definedName>
    <definedName name="XRefPaste138Row" localSheetId="6" hidden="1">#REF!</definedName>
    <definedName name="XRefPaste138Row" hidden="1">#REF!</definedName>
    <definedName name="XRefPaste139" localSheetId="7" hidden="1">#REF!</definedName>
    <definedName name="XRefPaste139" localSheetId="2" hidden="1">#REF!</definedName>
    <definedName name="XRefPaste139" localSheetId="6" hidden="1">#REF!</definedName>
    <definedName name="XRefPaste139" hidden="1">#REF!</definedName>
    <definedName name="XRefPaste139Row" localSheetId="7" hidden="1">#REF!</definedName>
    <definedName name="XRefPaste139Row" localSheetId="2" hidden="1">#REF!</definedName>
    <definedName name="XRefPaste139Row" localSheetId="6" hidden="1">#REF!</definedName>
    <definedName name="XRefPaste139Row" hidden="1">#REF!</definedName>
    <definedName name="XRefPaste13Row" localSheetId="7" hidden="1">#REF!</definedName>
    <definedName name="XRefPaste13Row" localSheetId="2" hidden="1">#REF!</definedName>
    <definedName name="XRefPaste13Row" localSheetId="6" hidden="1">#REF!</definedName>
    <definedName name="XRefPaste13Row" hidden="1">#REF!</definedName>
    <definedName name="XRefPaste14" localSheetId="7" hidden="1">[59]Aguinaldos!#REF!</definedName>
    <definedName name="XRefPaste14" localSheetId="2" hidden="1">[59]Aguinaldos!#REF!</definedName>
    <definedName name="XRefPaste14" localSheetId="6" hidden="1">[59]Aguinaldos!#REF!</definedName>
    <definedName name="XRefPaste14" hidden="1">[59]Aguinaldos!#REF!</definedName>
    <definedName name="XRefPaste140" localSheetId="7" hidden="1">#REF!</definedName>
    <definedName name="XRefPaste140" localSheetId="2" hidden="1">#REF!</definedName>
    <definedName name="XRefPaste140" localSheetId="6" hidden="1">#REF!</definedName>
    <definedName name="XRefPaste140" hidden="1">#REF!</definedName>
    <definedName name="XRefPaste140Row" localSheetId="7" hidden="1">#REF!</definedName>
    <definedName name="XRefPaste140Row" localSheetId="2" hidden="1">#REF!</definedName>
    <definedName name="XRefPaste140Row" localSheetId="6" hidden="1">#REF!</definedName>
    <definedName name="XRefPaste140Row" hidden="1">#REF!</definedName>
    <definedName name="XRefPaste141" localSheetId="7" hidden="1">#REF!</definedName>
    <definedName name="XRefPaste141" localSheetId="2" hidden="1">#REF!</definedName>
    <definedName name="XRefPaste141" localSheetId="6" hidden="1">#REF!</definedName>
    <definedName name="XRefPaste141" hidden="1">#REF!</definedName>
    <definedName name="XRefPaste141Row" localSheetId="7" hidden="1">#REF!</definedName>
    <definedName name="XRefPaste141Row" localSheetId="2" hidden="1">#REF!</definedName>
    <definedName name="XRefPaste141Row" localSheetId="6" hidden="1">#REF!</definedName>
    <definedName name="XRefPaste141Row" hidden="1">#REF!</definedName>
    <definedName name="XRefPaste142" localSheetId="7" hidden="1">#REF!</definedName>
    <definedName name="XRefPaste142" localSheetId="2" hidden="1">#REF!</definedName>
    <definedName name="XRefPaste142" localSheetId="6" hidden="1">#REF!</definedName>
    <definedName name="XRefPaste142" hidden="1">#REF!</definedName>
    <definedName name="XRefPaste142Row" localSheetId="7" hidden="1">#REF!</definedName>
    <definedName name="XRefPaste142Row" localSheetId="2" hidden="1">#REF!</definedName>
    <definedName name="XRefPaste142Row" localSheetId="6" hidden="1">#REF!</definedName>
    <definedName name="XRefPaste142Row" hidden="1">#REF!</definedName>
    <definedName name="XRefPaste143" localSheetId="7" hidden="1">#REF!</definedName>
    <definedName name="XRefPaste143" localSheetId="2" hidden="1">#REF!</definedName>
    <definedName name="XRefPaste143" localSheetId="6" hidden="1">#REF!</definedName>
    <definedName name="XRefPaste143" hidden="1">#REF!</definedName>
    <definedName name="XRefPaste143Row" localSheetId="7" hidden="1">#REF!</definedName>
    <definedName name="XRefPaste143Row" localSheetId="2" hidden="1">#REF!</definedName>
    <definedName name="XRefPaste143Row" localSheetId="6" hidden="1">#REF!</definedName>
    <definedName name="XRefPaste143Row" hidden="1">#REF!</definedName>
    <definedName name="XRefPaste144" localSheetId="7" hidden="1">#REF!</definedName>
    <definedName name="XRefPaste144" localSheetId="2" hidden="1">#REF!</definedName>
    <definedName name="XRefPaste144" localSheetId="6" hidden="1">#REF!</definedName>
    <definedName name="XRefPaste144" hidden="1">#REF!</definedName>
    <definedName name="XRefPaste144Row" localSheetId="7" hidden="1">#REF!</definedName>
    <definedName name="XRefPaste144Row" localSheetId="2" hidden="1">#REF!</definedName>
    <definedName name="XRefPaste144Row" localSheetId="6" hidden="1">#REF!</definedName>
    <definedName name="XRefPaste144Row" hidden="1">#REF!</definedName>
    <definedName name="XRefPaste145" localSheetId="7" hidden="1">#REF!</definedName>
    <definedName name="XRefPaste145" localSheetId="2" hidden="1">#REF!</definedName>
    <definedName name="XRefPaste145" localSheetId="6" hidden="1">#REF!</definedName>
    <definedName name="XRefPaste145" hidden="1">#REF!</definedName>
    <definedName name="XRefPaste145Row" localSheetId="7" hidden="1">#REF!</definedName>
    <definedName name="XRefPaste145Row" localSheetId="2" hidden="1">#REF!</definedName>
    <definedName name="XRefPaste145Row" localSheetId="6" hidden="1">#REF!</definedName>
    <definedName name="XRefPaste145Row" hidden="1">#REF!</definedName>
    <definedName name="XRefPaste146" localSheetId="7" hidden="1">#REF!</definedName>
    <definedName name="XRefPaste146" localSheetId="2" hidden="1">#REF!</definedName>
    <definedName name="XRefPaste146" localSheetId="6" hidden="1">#REF!</definedName>
    <definedName name="XRefPaste146" hidden="1">#REF!</definedName>
    <definedName name="XRefPaste146Row" localSheetId="7" hidden="1">#REF!</definedName>
    <definedName name="XRefPaste146Row" localSheetId="2" hidden="1">#REF!</definedName>
    <definedName name="XRefPaste146Row" localSheetId="6" hidden="1">#REF!</definedName>
    <definedName name="XRefPaste146Row" hidden="1">#REF!</definedName>
    <definedName name="XRefPaste147" localSheetId="7" hidden="1">#REF!</definedName>
    <definedName name="XRefPaste147" localSheetId="2" hidden="1">#REF!</definedName>
    <definedName name="XRefPaste147" localSheetId="6" hidden="1">#REF!</definedName>
    <definedName name="XRefPaste147" hidden="1">#REF!</definedName>
    <definedName name="XRefPaste147Row" localSheetId="7" hidden="1">#REF!</definedName>
    <definedName name="XRefPaste147Row" localSheetId="2" hidden="1">#REF!</definedName>
    <definedName name="XRefPaste147Row" localSheetId="6" hidden="1">#REF!</definedName>
    <definedName name="XRefPaste147Row" hidden="1">#REF!</definedName>
    <definedName name="XRefPaste148" localSheetId="7" hidden="1">#REF!</definedName>
    <definedName name="XRefPaste148" localSheetId="2" hidden="1">#REF!</definedName>
    <definedName name="XRefPaste148" localSheetId="6" hidden="1">#REF!</definedName>
    <definedName name="XRefPaste148" hidden="1">#REF!</definedName>
    <definedName name="XRefPaste148Row" localSheetId="7" hidden="1">#REF!</definedName>
    <definedName name="XRefPaste148Row" localSheetId="2" hidden="1">#REF!</definedName>
    <definedName name="XRefPaste148Row" localSheetId="6" hidden="1">#REF!</definedName>
    <definedName name="XRefPaste148Row" hidden="1">#REF!</definedName>
    <definedName name="XRefPaste14Row" localSheetId="7" hidden="1">#REF!</definedName>
    <definedName name="XRefPaste14Row" localSheetId="2" hidden="1">#REF!</definedName>
    <definedName name="XRefPaste14Row" localSheetId="6" hidden="1">#REF!</definedName>
    <definedName name="XRefPaste14Row" hidden="1">#REF!</definedName>
    <definedName name="XRefPaste15" localSheetId="7" hidden="1">#REF!</definedName>
    <definedName name="XRefPaste15" localSheetId="2" hidden="1">#REF!</definedName>
    <definedName name="XRefPaste15" localSheetId="6" hidden="1">#REF!</definedName>
    <definedName name="XRefPaste15" hidden="1">#REF!</definedName>
    <definedName name="XRefPaste15Row" localSheetId="7" hidden="1">#REF!</definedName>
    <definedName name="XRefPaste15Row" localSheetId="2" hidden="1">#REF!</definedName>
    <definedName name="XRefPaste15Row" localSheetId="6" hidden="1">#REF!</definedName>
    <definedName name="XRefPaste15Row" hidden="1">#REF!</definedName>
    <definedName name="XRefPaste16" localSheetId="7" hidden="1">#REF!</definedName>
    <definedName name="XRefPaste16" localSheetId="2" hidden="1">#REF!</definedName>
    <definedName name="XRefPaste16" localSheetId="6" hidden="1">#REF!</definedName>
    <definedName name="XRefPaste16" hidden="1">#REF!</definedName>
    <definedName name="XRefPaste16Row" localSheetId="7" hidden="1">[65]XREF!#REF!</definedName>
    <definedName name="XRefPaste16Row" localSheetId="2" hidden="1">[65]XREF!#REF!</definedName>
    <definedName name="XRefPaste16Row" localSheetId="6" hidden="1">[65]XREF!#REF!</definedName>
    <definedName name="XRefPaste16Row" hidden="1">[65]XREF!#REF!</definedName>
    <definedName name="XRefPaste17" localSheetId="7" hidden="1">#REF!</definedName>
    <definedName name="XRefPaste17" localSheetId="2" hidden="1">#REF!</definedName>
    <definedName name="XRefPaste17" localSheetId="6" hidden="1">#REF!</definedName>
    <definedName name="XRefPaste17" hidden="1">#REF!</definedName>
    <definedName name="XRefPaste17Row" localSheetId="7" hidden="1">#REF!</definedName>
    <definedName name="XRefPaste17Row" localSheetId="2" hidden="1">#REF!</definedName>
    <definedName name="XRefPaste17Row" localSheetId="6" hidden="1">#REF!</definedName>
    <definedName name="XRefPaste17Row" hidden="1">#REF!</definedName>
    <definedName name="XRefPaste18" localSheetId="7" hidden="1">#REF!</definedName>
    <definedName name="XRefPaste18" localSheetId="2" hidden="1">#REF!</definedName>
    <definedName name="XRefPaste18" localSheetId="6" hidden="1">#REF!</definedName>
    <definedName name="XRefPaste18" hidden="1">#REF!</definedName>
    <definedName name="XRefPaste18Row" localSheetId="7" hidden="1">#REF!</definedName>
    <definedName name="XRefPaste18Row" localSheetId="2" hidden="1">#REF!</definedName>
    <definedName name="XRefPaste18Row" localSheetId="6" hidden="1">#REF!</definedName>
    <definedName name="XRefPaste18Row" hidden="1">#REF!</definedName>
    <definedName name="XRefPaste19" localSheetId="7" hidden="1">#REF!</definedName>
    <definedName name="XRefPaste19" localSheetId="2" hidden="1">#REF!</definedName>
    <definedName name="XRefPaste19" localSheetId="6" hidden="1">#REF!</definedName>
    <definedName name="XRefPaste19" hidden="1">#REF!</definedName>
    <definedName name="XRefPaste19Row" localSheetId="7" hidden="1">#REF!</definedName>
    <definedName name="XRefPaste19Row" localSheetId="2" hidden="1">#REF!</definedName>
    <definedName name="XRefPaste19Row" localSheetId="6" hidden="1">#REF!</definedName>
    <definedName name="XRefPaste19Row" hidden="1">#REF!</definedName>
    <definedName name="XRefPaste1Row" localSheetId="7" hidden="1">#REF!</definedName>
    <definedName name="XRefPaste1Row" localSheetId="2" hidden="1">#REF!</definedName>
    <definedName name="XRefPaste1Row" localSheetId="6" hidden="1">#REF!</definedName>
    <definedName name="XRefPaste1Row" hidden="1">#REF!</definedName>
    <definedName name="XRefPaste2" hidden="1">'[63]Ventas vs Costo EERR'!$C$19</definedName>
    <definedName name="XRefPaste20" localSheetId="7" hidden="1">#REF!</definedName>
    <definedName name="XRefPaste20" localSheetId="2" hidden="1">#REF!</definedName>
    <definedName name="XRefPaste20" localSheetId="6" hidden="1">#REF!</definedName>
    <definedName name="XRefPaste20" hidden="1">#REF!</definedName>
    <definedName name="XRefPaste20Row" localSheetId="7" hidden="1">[57]XREF!#REF!</definedName>
    <definedName name="XRefPaste20Row" localSheetId="2" hidden="1">[57]XREF!#REF!</definedName>
    <definedName name="XRefPaste20Row" localSheetId="6" hidden="1">[57]XREF!#REF!</definedName>
    <definedName name="XRefPaste20Row" hidden="1">[57]XREF!#REF!</definedName>
    <definedName name="XRefPaste21" localSheetId="7" hidden="1">#REF!</definedName>
    <definedName name="XRefPaste21" localSheetId="2" hidden="1">#REF!</definedName>
    <definedName name="XRefPaste21" localSheetId="6" hidden="1">#REF!</definedName>
    <definedName name="XRefPaste21" hidden="1">#REF!</definedName>
    <definedName name="XRefPaste21Row" localSheetId="7" hidden="1">#REF!</definedName>
    <definedName name="XRefPaste21Row" localSheetId="2" hidden="1">#REF!</definedName>
    <definedName name="XRefPaste21Row" localSheetId="6" hidden="1">#REF!</definedName>
    <definedName name="XRefPaste21Row" hidden="1">#REF!</definedName>
    <definedName name="XRefPaste22" localSheetId="7" hidden="1">#REF!</definedName>
    <definedName name="XRefPaste22" localSheetId="2" hidden="1">#REF!</definedName>
    <definedName name="XRefPaste22" localSheetId="6" hidden="1">#REF!</definedName>
    <definedName name="XRefPaste22" hidden="1">#REF!</definedName>
    <definedName name="XRefPaste22Row" localSheetId="7" hidden="1">[57]XREF!#REF!</definedName>
    <definedName name="XRefPaste22Row" localSheetId="2" hidden="1">[57]XREF!#REF!</definedName>
    <definedName name="XRefPaste22Row" localSheetId="6" hidden="1">[57]XREF!#REF!</definedName>
    <definedName name="XRefPaste22Row" hidden="1">[57]XREF!#REF!</definedName>
    <definedName name="XRefPaste23" localSheetId="7" hidden="1">#REF!</definedName>
    <definedName name="XRefPaste23" localSheetId="2" hidden="1">#REF!</definedName>
    <definedName name="XRefPaste23" localSheetId="6" hidden="1">#REF!</definedName>
    <definedName name="XRefPaste23" hidden="1">#REF!</definedName>
    <definedName name="XRefPaste23Row" localSheetId="7" hidden="1">[57]XREF!#REF!</definedName>
    <definedName name="XRefPaste23Row" localSheetId="2" hidden="1">[57]XREF!#REF!</definedName>
    <definedName name="XRefPaste23Row" localSheetId="6" hidden="1">[57]XREF!#REF!</definedName>
    <definedName name="XRefPaste23Row" hidden="1">[57]XREF!#REF!</definedName>
    <definedName name="XRefPaste24" localSheetId="7" hidden="1">#REF!</definedName>
    <definedName name="XRefPaste24" localSheetId="2" hidden="1">#REF!</definedName>
    <definedName name="XRefPaste24" localSheetId="6" hidden="1">#REF!</definedName>
    <definedName name="XRefPaste24" hidden="1">#REF!</definedName>
    <definedName name="XRefPaste24Row" localSheetId="7" hidden="1">#REF!</definedName>
    <definedName name="XRefPaste24Row" localSheetId="2" hidden="1">#REF!</definedName>
    <definedName name="XRefPaste24Row" localSheetId="6" hidden="1">#REF!</definedName>
    <definedName name="XRefPaste24Row" hidden="1">#REF!</definedName>
    <definedName name="XRefPaste25" localSheetId="7" hidden="1">#REF!</definedName>
    <definedName name="XRefPaste25" localSheetId="2" hidden="1">#REF!</definedName>
    <definedName name="XRefPaste25" localSheetId="6" hidden="1">#REF!</definedName>
    <definedName name="XRefPaste25" hidden="1">#REF!</definedName>
    <definedName name="XRefPaste25Row" localSheetId="7" hidden="1">#REF!</definedName>
    <definedName name="XRefPaste25Row" localSheetId="2" hidden="1">#REF!</definedName>
    <definedName name="XRefPaste25Row" localSheetId="6" hidden="1">#REF!</definedName>
    <definedName name="XRefPaste25Row" hidden="1">#REF!</definedName>
    <definedName name="XRefPaste26" localSheetId="7" hidden="1">#REF!</definedName>
    <definedName name="XRefPaste26" localSheetId="2" hidden="1">#REF!</definedName>
    <definedName name="XRefPaste26" localSheetId="6" hidden="1">#REF!</definedName>
    <definedName name="XRefPaste26" hidden="1">#REF!</definedName>
    <definedName name="XRefPaste26Row" localSheetId="7" hidden="1">#REF!</definedName>
    <definedName name="XRefPaste26Row" localSheetId="2" hidden="1">#REF!</definedName>
    <definedName name="XRefPaste26Row" localSheetId="6" hidden="1">#REF!</definedName>
    <definedName name="XRefPaste26Row" hidden="1">#REF!</definedName>
    <definedName name="XRefPaste27" localSheetId="7" hidden="1">#REF!</definedName>
    <definedName name="XRefPaste27" localSheetId="2" hidden="1">#REF!</definedName>
    <definedName name="XRefPaste27" localSheetId="6" hidden="1">#REF!</definedName>
    <definedName name="XRefPaste27" hidden="1">#REF!</definedName>
    <definedName name="XRefPaste27Row" localSheetId="7" hidden="1">#REF!</definedName>
    <definedName name="XRefPaste27Row" localSheetId="2" hidden="1">#REF!</definedName>
    <definedName name="XRefPaste27Row" localSheetId="6" hidden="1">#REF!</definedName>
    <definedName name="XRefPaste27Row" hidden="1">#REF!</definedName>
    <definedName name="XRefPaste28" localSheetId="7" hidden="1">#REF!</definedName>
    <definedName name="XRefPaste28" localSheetId="2" hidden="1">#REF!</definedName>
    <definedName name="XRefPaste28" localSheetId="6" hidden="1">#REF!</definedName>
    <definedName name="XRefPaste28" hidden="1">#REF!</definedName>
    <definedName name="XRefPaste28Row" localSheetId="7" hidden="1">#REF!</definedName>
    <definedName name="XRefPaste28Row" localSheetId="2" hidden="1">#REF!</definedName>
    <definedName name="XRefPaste28Row" localSheetId="6" hidden="1">#REF!</definedName>
    <definedName name="XRefPaste28Row" hidden="1">#REF!</definedName>
    <definedName name="XRefPaste29" localSheetId="7" hidden="1">#REF!</definedName>
    <definedName name="XRefPaste29" localSheetId="2" hidden="1">#REF!</definedName>
    <definedName name="XRefPaste29" localSheetId="6" hidden="1">#REF!</definedName>
    <definedName name="XRefPaste29" hidden="1">#REF!</definedName>
    <definedName name="XRefPaste29Row" localSheetId="7" hidden="1">#REF!</definedName>
    <definedName name="XRefPaste29Row" localSheetId="2" hidden="1">#REF!</definedName>
    <definedName name="XRefPaste29Row" localSheetId="6" hidden="1">#REF!</definedName>
    <definedName name="XRefPaste29Row" hidden="1">#REF!</definedName>
    <definedName name="XRefPaste2Row" localSheetId="7" hidden="1">#REF!</definedName>
    <definedName name="XRefPaste2Row" localSheetId="2" hidden="1">#REF!</definedName>
    <definedName name="XRefPaste2Row" localSheetId="6" hidden="1">#REF!</definedName>
    <definedName name="XRefPaste2Row" hidden="1">#REF!</definedName>
    <definedName name="XRefPaste3" hidden="1">'[64]Ventas vs Costo EERR'!$D$25</definedName>
    <definedName name="XRefPaste30" localSheetId="7" hidden="1">#REF!</definedName>
    <definedName name="XRefPaste30" localSheetId="2" hidden="1">#REF!</definedName>
    <definedName name="XRefPaste30" localSheetId="6" hidden="1">#REF!</definedName>
    <definedName name="XRefPaste30" hidden="1">#REF!</definedName>
    <definedName name="XRefPaste30Row" localSheetId="7" hidden="1">[57]XREF!#REF!</definedName>
    <definedName name="XRefPaste30Row" localSheetId="2" hidden="1">[57]XREF!#REF!</definedName>
    <definedName name="XRefPaste30Row" localSheetId="6" hidden="1">[57]XREF!#REF!</definedName>
    <definedName name="XRefPaste30Row" hidden="1">[57]XREF!#REF!</definedName>
    <definedName name="XRefPaste31" localSheetId="7" hidden="1">#REF!</definedName>
    <definedName name="XRefPaste31" localSheetId="2" hidden="1">#REF!</definedName>
    <definedName name="XRefPaste31" localSheetId="6" hidden="1">#REF!</definedName>
    <definedName name="XRefPaste31" hidden="1">#REF!</definedName>
    <definedName name="XRefPaste31Row" localSheetId="7" hidden="1">[57]XREF!#REF!</definedName>
    <definedName name="XRefPaste31Row" localSheetId="2" hidden="1">[57]XREF!#REF!</definedName>
    <definedName name="XRefPaste31Row" localSheetId="6" hidden="1">[57]XREF!#REF!</definedName>
    <definedName name="XRefPaste31Row" hidden="1">[57]XREF!#REF!</definedName>
    <definedName name="XRefPaste32" localSheetId="7" hidden="1">#REF!</definedName>
    <definedName name="XRefPaste32" localSheetId="2" hidden="1">#REF!</definedName>
    <definedName name="XRefPaste32" localSheetId="6" hidden="1">#REF!</definedName>
    <definedName name="XRefPaste32" hidden="1">#REF!</definedName>
    <definedName name="XRefPaste32Row" localSheetId="7" hidden="1">#REF!</definedName>
    <definedName name="XRefPaste32Row" localSheetId="2" hidden="1">#REF!</definedName>
    <definedName name="XRefPaste32Row" localSheetId="6" hidden="1">#REF!</definedName>
    <definedName name="XRefPaste32Row" hidden="1">#REF!</definedName>
    <definedName name="XRefPaste33" localSheetId="7" hidden="1">#REF!</definedName>
    <definedName name="XRefPaste33" localSheetId="2" hidden="1">#REF!</definedName>
    <definedName name="XRefPaste33" localSheetId="6" hidden="1">#REF!</definedName>
    <definedName name="XRefPaste33" hidden="1">#REF!</definedName>
    <definedName name="XRefPaste33Row" localSheetId="7" hidden="1">#REF!</definedName>
    <definedName name="XRefPaste33Row" localSheetId="2" hidden="1">#REF!</definedName>
    <definedName name="XRefPaste33Row" localSheetId="6" hidden="1">#REF!</definedName>
    <definedName name="XRefPaste33Row" hidden="1">#REF!</definedName>
    <definedName name="XRefPaste34" localSheetId="7" hidden="1">#REF!</definedName>
    <definedName name="XRefPaste34" localSheetId="2" hidden="1">#REF!</definedName>
    <definedName name="XRefPaste34" localSheetId="6" hidden="1">#REF!</definedName>
    <definedName name="XRefPaste34" hidden="1">#REF!</definedName>
    <definedName name="XRefPaste34Row" localSheetId="7" hidden="1">#REF!</definedName>
    <definedName name="XRefPaste34Row" localSheetId="2" hidden="1">#REF!</definedName>
    <definedName name="XRefPaste34Row" localSheetId="6" hidden="1">#REF!</definedName>
    <definedName name="XRefPaste34Row" hidden="1">#REF!</definedName>
    <definedName name="XRefPaste35" localSheetId="7" hidden="1">#REF!</definedName>
    <definedName name="XRefPaste35" localSheetId="2" hidden="1">#REF!</definedName>
    <definedName name="XRefPaste35" localSheetId="6" hidden="1">#REF!</definedName>
    <definedName name="XRefPaste35" hidden="1">#REF!</definedName>
    <definedName name="XRefPaste35Row" localSheetId="7" hidden="1">#REF!</definedName>
    <definedName name="XRefPaste35Row" localSheetId="2" hidden="1">#REF!</definedName>
    <definedName name="XRefPaste35Row" localSheetId="6" hidden="1">#REF!</definedName>
    <definedName name="XRefPaste35Row" hidden="1">#REF!</definedName>
    <definedName name="XRefPaste36" localSheetId="7" hidden="1">#REF!</definedName>
    <definedName name="XRefPaste36" localSheetId="2" hidden="1">#REF!</definedName>
    <definedName name="XRefPaste36" localSheetId="6" hidden="1">#REF!</definedName>
    <definedName name="XRefPaste36" hidden="1">#REF!</definedName>
    <definedName name="XRefPaste36Row" localSheetId="7" hidden="1">#REF!</definedName>
    <definedName name="XRefPaste36Row" localSheetId="2" hidden="1">#REF!</definedName>
    <definedName name="XRefPaste36Row" localSheetId="6" hidden="1">#REF!</definedName>
    <definedName name="XRefPaste36Row" hidden="1">#REF!</definedName>
    <definedName name="XRefPaste37" localSheetId="7" hidden="1">#REF!</definedName>
    <definedName name="XRefPaste37" localSheetId="2" hidden="1">#REF!</definedName>
    <definedName name="XRefPaste37" localSheetId="6" hidden="1">#REF!</definedName>
    <definedName name="XRefPaste37" hidden="1">#REF!</definedName>
    <definedName name="XRefPaste37Row" localSheetId="7" hidden="1">#REF!</definedName>
    <definedName name="XRefPaste37Row" localSheetId="2" hidden="1">#REF!</definedName>
    <definedName name="XRefPaste37Row" localSheetId="6" hidden="1">#REF!</definedName>
    <definedName name="XRefPaste37Row" hidden="1">#REF!</definedName>
    <definedName name="XRefPaste38" localSheetId="7" hidden="1">#REF!</definedName>
    <definedName name="XRefPaste38" localSheetId="2" hidden="1">#REF!</definedName>
    <definedName name="XRefPaste38" localSheetId="6" hidden="1">#REF!</definedName>
    <definedName name="XRefPaste38" hidden="1">#REF!</definedName>
    <definedName name="XRefPaste38Row" localSheetId="7" hidden="1">#REF!</definedName>
    <definedName name="XRefPaste38Row" localSheetId="2" hidden="1">#REF!</definedName>
    <definedName name="XRefPaste38Row" localSheetId="6" hidden="1">#REF!</definedName>
    <definedName name="XRefPaste38Row" hidden="1">#REF!</definedName>
    <definedName name="XRefPaste39" localSheetId="7" hidden="1">#REF!</definedName>
    <definedName name="XRefPaste39" localSheetId="2" hidden="1">#REF!</definedName>
    <definedName name="XRefPaste39" localSheetId="6" hidden="1">#REF!</definedName>
    <definedName name="XRefPaste39" hidden="1">#REF!</definedName>
    <definedName name="XRefPaste39Row" localSheetId="7" hidden="1">#REF!</definedName>
    <definedName name="XRefPaste39Row" localSheetId="2" hidden="1">#REF!</definedName>
    <definedName name="XRefPaste39Row" localSheetId="6" hidden="1">#REF!</definedName>
    <definedName name="XRefPaste39Row" hidden="1">#REF!</definedName>
    <definedName name="XRefPaste3Row" localSheetId="7" hidden="1">[64]XREF!#REF!</definedName>
    <definedName name="XRefPaste3Row" localSheetId="2" hidden="1">[64]XREF!#REF!</definedName>
    <definedName name="XRefPaste3Row" localSheetId="6" hidden="1">[64]XREF!#REF!</definedName>
    <definedName name="XRefPaste3Row" hidden="1">[64]XREF!#REF!</definedName>
    <definedName name="XRefPaste4" localSheetId="7" hidden="1">'[58] Movimiento AF'!#REF!</definedName>
    <definedName name="XRefPaste4" localSheetId="2" hidden="1">'[58] Movimiento AF'!#REF!</definedName>
    <definedName name="XRefPaste4" localSheetId="6" hidden="1">'[58] Movimiento AF'!#REF!</definedName>
    <definedName name="XRefPaste4" hidden="1">'[58] Movimiento AF'!#REF!</definedName>
    <definedName name="XRefPaste40" localSheetId="7" hidden="1">#REF!</definedName>
    <definedName name="XRefPaste40" localSheetId="2" hidden="1">#REF!</definedName>
    <definedName name="XRefPaste40" localSheetId="6" hidden="1">#REF!</definedName>
    <definedName name="XRefPaste40" hidden="1">#REF!</definedName>
    <definedName name="XRefPaste40Row" localSheetId="7" hidden="1">#REF!</definedName>
    <definedName name="XRefPaste40Row" localSheetId="2" hidden="1">#REF!</definedName>
    <definedName name="XRefPaste40Row" localSheetId="6" hidden="1">#REF!</definedName>
    <definedName name="XRefPaste40Row" hidden="1">#REF!</definedName>
    <definedName name="XRefPaste41" localSheetId="7" hidden="1">#REF!</definedName>
    <definedName name="XRefPaste41" localSheetId="2" hidden="1">#REF!</definedName>
    <definedName name="XRefPaste41" localSheetId="6" hidden="1">#REF!</definedName>
    <definedName name="XRefPaste41" hidden="1">#REF!</definedName>
    <definedName name="XRefPaste41Row" localSheetId="7" hidden="1">#REF!</definedName>
    <definedName name="XRefPaste41Row" localSheetId="2" hidden="1">#REF!</definedName>
    <definedName name="XRefPaste41Row" localSheetId="6" hidden="1">#REF!</definedName>
    <definedName name="XRefPaste41Row" hidden="1">#REF!</definedName>
    <definedName name="XRefPaste42" localSheetId="7" hidden="1">#REF!</definedName>
    <definedName name="XRefPaste42" localSheetId="2" hidden="1">#REF!</definedName>
    <definedName name="XRefPaste42" localSheetId="6" hidden="1">#REF!</definedName>
    <definedName name="XRefPaste42" hidden="1">#REF!</definedName>
    <definedName name="XRefPaste42Row" localSheetId="7" hidden="1">#REF!</definedName>
    <definedName name="XRefPaste42Row" localSheetId="2" hidden="1">#REF!</definedName>
    <definedName name="XRefPaste42Row" localSheetId="6" hidden="1">#REF!</definedName>
    <definedName name="XRefPaste42Row" hidden="1">#REF!</definedName>
    <definedName name="XRefPaste43" localSheetId="7" hidden="1">#REF!</definedName>
    <definedName name="XRefPaste43" localSheetId="2" hidden="1">#REF!</definedName>
    <definedName name="XRefPaste43" localSheetId="6" hidden="1">#REF!</definedName>
    <definedName name="XRefPaste43" hidden="1">#REF!</definedName>
    <definedName name="XRefPaste43Row" localSheetId="7" hidden="1">#REF!</definedName>
    <definedName name="XRefPaste43Row" localSheetId="2" hidden="1">#REF!</definedName>
    <definedName name="XRefPaste43Row" localSheetId="6" hidden="1">#REF!</definedName>
    <definedName name="XRefPaste43Row" hidden="1">#REF!</definedName>
    <definedName name="XRefPaste44" localSheetId="7" hidden="1">#REF!</definedName>
    <definedName name="XRefPaste44" localSheetId="2" hidden="1">#REF!</definedName>
    <definedName name="XRefPaste44" localSheetId="6" hidden="1">#REF!</definedName>
    <definedName name="XRefPaste44" hidden="1">#REF!</definedName>
    <definedName name="XRefPaste44Row" localSheetId="7" hidden="1">#REF!</definedName>
    <definedName name="XRefPaste44Row" localSheetId="2" hidden="1">#REF!</definedName>
    <definedName name="XRefPaste44Row" localSheetId="6" hidden="1">#REF!</definedName>
    <definedName name="XRefPaste44Row" hidden="1">#REF!</definedName>
    <definedName name="XRefPaste45" localSheetId="7" hidden="1">#REF!</definedName>
    <definedName name="XRefPaste45" localSheetId="2" hidden="1">#REF!</definedName>
    <definedName name="XRefPaste45" localSheetId="6" hidden="1">#REF!</definedName>
    <definedName name="XRefPaste45" hidden="1">#REF!</definedName>
    <definedName name="XRefPaste45Row" localSheetId="7" hidden="1">#REF!</definedName>
    <definedName name="XRefPaste45Row" localSheetId="2" hidden="1">#REF!</definedName>
    <definedName name="XRefPaste45Row" localSheetId="6" hidden="1">#REF!</definedName>
    <definedName name="XRefPaste45Row" hidden="1">#REF!</definedName>
    <definedName name="XRefPaste46" localSheetId="7" hidden="1">#REF!</definedName>
    <definedName name="XRefPaste46" localSheetId="2" hidden="1">#REF!</definedName>
    <definedName name="XRefPaste46" localSheetId="6" hidden="1">#REF!</definedName>
    <definedName name="XRefPaste46" hidden="1">#REF!</definedName>
    <definedName name="XRefPaste46Row" localSheetId="7" hidden="1">#REF!</definedName>
    <definedName name="XRefPaste46Row" localSheetId="2" hidden="1">#REF!</definedName>
    <definedName name="XRefPaste46Row" localSheetId="6" hidden="1">#REF!</definedName>
    <definedName name="XRefPaste46Row" hidden="1">#REF!</definedName>
    <definedName name="XRefPaste47" localSheetId="7" hidden="1">#REF!</definedName>
    <definedName name="XRefPaste47" localSheetId="2" hidden="1">#REF!</definedName>
    <definedName name="XRefPaste47" localSheetId="6" hidden="1">#REF!</definedName>
    <definedName name="XRefPaste47" hidden="1">#REF!</definedName>
    <definedName name="XRefPaste47Row" localSheetId="7" hidden="1">#REF!</definedName>
    <definedName name="XRefPaste47Row" localSheetId="2" hidden="1">#REF!</definedName>
    <definedName name="XRefPaste47Row" localSheetId="6" hidden="1">#REF!</definedName>
    <definedName name="XRefPaste47Row" hidden="1">#REF!</definedName>
    <definedName name="XRefPaste48" localSheetId="7" hidden="1">#REF!</definedName>
    <definedName name="XRefPaste48" localSheetId="2" hidden="1">#REF!</definedName>
    <definedName name="XRefPaste48" localSheetId="6" hidden="1">#REF!</definedName>
    <definedName name="XRefPaste48" hidden="1">#REF!</definedName>
    <definedName name="XRefPaste48Row" localSheetId="7" hidden="1">#REF!</definedName>
    <definedName name="XRefPaste48Row" localSheetId="2" hidden="1">#REF!</definedName>
    <definedName name="XRefPaste48Row" localSheetId="6" hidden="1">#REF!</definedName>
    <definedName name="XRefPaste48Row" hidden="1">#REF!</definedName>
    <definedName name="XRefPaste49" localSheetId="7" hidden="1">#REF!</definedName>
    <definedName name="XRefPaste49" localSheetId="2" hidden="1">#REF!</definedName>
    <definedName name="XRefPaste49" localSheetId="6" hidden="1">#REF!</definedName>
    <definedName name="XRefPaste49" hidden="1">#REF!</definedName>
    <definedName name="XRefPaste49Row" localSheetId="7" hidden="1">#REF!</definedName>
    <definedName name="XRefPaste49Row" localSheetId="2" hidden="1">#REF!</definedName>
    <definedName name="XRefPaste49Row" localSheetId="6" hidden="1">#REF!</definedName>
    <definedName name="XRefPaste49Row" hidden="1">#REF!</definedName>
    <definedName name="XRefPaste4Row" localSheetId="7" hidden="1">#REF!</definedName>
    <definedName name="XRefPaste4Row" localSheetId="2" hidden="1">#REF!</definedName>
    <definedName name="XRefPaste4Row" localSheetId="6" hidden="1">#REF!</definedName>
    <definedName name="XRefPaste4Row" hidden="1">#REF!</definedName>
    <definedName name="XRefPaste5" localSheetId="7" hidden="1">'[58] Movimiento AF'!#REF!</definedName>
    <definedName name="XRefPaste5" localSheetId="2" hidden="1">'[58] Movimiento AF'!#REF!</definedName>
    <definedName name="XRefPaste5" localSheetId="6" hidden="1">'[58] Movimiento AF'!#REF!</definedName>
    <definedName name="XRefPaste5" hidden="1">'[58] Movimiento AF'!#REF!</definedName>
    <definedName name="XRefPaste50" localSheetId="7" hidden="1">#REF!</definedName>
    <definedName name="XRefPaste50" localSheetId="2" hidden="1">#REF!</definedName>
    <definedName name="XRefPaste50" localSheetId="6" hidden="1">#REF!</definedName>
    <definedName name="XRefPaste50" hidden="1">#REF!</definedName>
    <definedName name="XRefPaste50Row" localSheetId="7" hidden="1">#REF!</definedName>
    <definedName name="XRefPaste50Row" localSheetId="2" hidden="1">#REF!</definedName>
    <definedName name="XRefPaste50Row" localSheetId="6" hidden="1">#REF!</definedName>
    <definedName name="XRefPaste50Row" hidden="1">#REF!</definedName>
    <definedName name="XRefPaste51" localSheetId="7" hidden="1">#REF!</definedName>
    <definedName name="XRefPaste51" localSheetId="2" hidden="1">#REF!</definedName>
    <definedName name="XRefPaste51" localSheetId="6" hidden="1">#REF!</definedName>
    <definedName name="XRefPaste51" hidden="1">#REF!</definedName>
    <definedName name="XRefPaste51Row" localSheetId="7" hidden="1">#REF!</definedName>
    <definedName name="XRefPaste51Row" localSheetId="2" hidden="1">#REF!</definedName>
    <definedName name="XRefPaste51Row" localSheetId="6" hidden="1">#REF!</definedName>
    <definedName name="XRefPaste51Row" hidden="1">#REF!</definedName>
    <definedName name="XRefPaste52" localSheetId="7" hidden="1">#REF!</definedName>
    <definedName name="XRefPaste52" localSheetId="2" hidden="1">#REF!</definedName>
    <definedName name="XRefPaste52" localSheetId="6" hidden="1">#REF!</definedName>
    <definedName name="XRefPaste52" hidden="1">#REF!</definedName>
    <definedName name="XRefPaste52Row" localSheetId="7" hidden="1">#REF!</definedName>
    <definedName name="XRefPaste52Row" localSheetId="2" hidden="1">#REF!</definedName>
    <definedName name="XRefPaste52Row" localSheetId="6" hidden="1">#REF!</definedName>
    <definedName name="XRefPaste52Row" hidden="1">#REF!</definedName>
    <definedName name="XRefPaste53" localSheetId="7" hidden="1">#REF!</definedName>
    <definedName name="XRefPaste53" localSheetId="2" hidden="1">#REF!</definedName>
    <definedName name="XRefPaste53" localSheetId="6" hidden="1">#REF!</definedName>
    <definedName name="XRefPaste53" hidden="1">#REF!</definedName>
    <definedName name="XRefPaste53Row" localSheetId="7" hidden="1">#REF!</definedName>
    <definedName name="XRefPaste53Row" localSheetId="2" hidden="1">#REF!</definedName>
    <definedName name="XRefPaste53Row" localSheetId="6" hidden="1">#REF!</definedName>
    <definedName name="XRefPaste53Row" hidden="1">#REF!</definedName>
    <definedName name="XRefPaste54" localSheetId="7" hidden="1">#REF!</definedName>
    <definedName name="XRefPaste54" localSheetId="2" hidden="1">#REF!</definedName>
    <definedName name="XRefPaste54" localSheetId="6" hidden="1">#REF!</definedName>
    <definedName name="XRefPaste54" hidden="1">#REF!</definedName>
    <definedName name="XRefPaste54Row" localSheetId="7" hidden="1">#REF!</definedName>
    <definedName name="XRefPaste54Row" localSheetId="2" hidden="1">#REF!</definedName>
    <definedName name="XRefPaste54Row" localSheetId="6" hidden="1">#REF!</definedName>
    <definedName name="XRefPaste54Row" hidden="1">#REF!</definedName>
    <definedName name="XRefPaste55" localSheetId="7" hidden="1">#REF!</definedName>
    <definedName name="XRefPaste55" localSheetId="2" hidden="1">#REF!</definedName>
    <definedName name="XRefPaste55" localSheetId="6" hidden="1">#REF!</definedName>
    <definedName name="XRefPaste55" hidden="1">#REF!</definedName>
    <definedName name="XRefPaste55Row" localSheetId="7" hidden="1">#REF!</definedName>
    <definedName name="XRefPaste55Row" localSheetId="2" hidden="1">#REF!</definedName>
    <definedName name="XRefPaste55Row" localSheetId="6" hidden="1">#REF!</definedName>
    <definedName name="XRefPaste55Row" hidden="1">#REF!</definedName>
    <definedName name="XRefPaste56" localSheetId="7" hidden="1">#REF!</definedName>
    <definedName name="XRefPaste56" localSheetId="2" hidden="1">#REF!</definedName>
    <definedName name="XRefPaste56" localSheetId="6" hidden="1">#REF!</definedName>
    <definedName name="XRefPaste56" hidden="1">#REF!</definedName>
    <definedName name="XRefPaste56Row" localSheetId="7" hidden="1">#REF!</definedName>
    <definedName name="XRefPaste56Row" localSheetId="2" hidden="1">#REF!</definedName>
    <definedName name="XRefPaste56Row" localSheetId="6" hidden="1">#REF!</definedName>
    <definedName name="XRefPaste56Row" hidden="1">#REF!</definedName>
    <definedName name="XRefPaste57" localSheetId="7" hidden="1">#REF!</definedName>
    <definedName name="XRefPaste57" localSheetId="2" hidden="1">#REF!</definedName>
    <definedName name="XRefPaste57" localSheetId="6" hidden="1">#REF!</definedName>
    <definedName name="XRefPaste57" hidden="1">#REF!</definedName>
    <definedName name="XRefPaste57Row" localSheetId="7" hidden="1">#REF!</definedName>
    <definedName name="XRefPaste57Row" localSheetId="2" hidden="1">#REF!</definedName>
    <definedName name="XRefPaste57Row" localSheetId="6" hidden="1">#REF!</definedName>
    <definedName name="XRefPaste57Row" hidden="1">#REF!</definedName>
    <definedName name="XRefPaste58" localSheetId="7" hidden="1">#REF!</definedName>
    <definedName name="XRefPaste58" localSheetId="2" hidden="1">#REF!</definedName>
    <definedName name="XRefPaste58" localSheetId="6" hidden="1">#REF!</definedName>
    <definedName name="XRefPaste58" hidden="1">#REF!</definedName>
    <definedName name="XRefPaste58Row" localSheetId="7" hidden="1">#REF!</definedName>
    <definedName name="XRefPaste58Row" localSheetId="2" hidden="1">#REF!</definedName>
    <definedName name="XRefPaste58Row" localSheetId="6" hidden="1">#REF!</definedName>
    <definedName name="XRefPaste58Row" hidden="1">#REF!</definedName>
    <definedName name="XRefPaste59" localSheetId="7" hidden="1">#REF!</definedName>
    <definedName name="XRefPaste59" localSheetId="2" hidden="1">#REF!</definedName>
    <definedName name="XRefPaste59" localSheetId="6" hidden="1">#REF!</definedName>
    <definedName name="XRefPaste59" hidden="1">#REF!</definedName>
    <definedName name="XRefPaste59Row" localSheetId="7" hidden="1">#REF!</definedName>
    <definedName name="XRefPaste59Row" localSheetId="2" hidden="1">#REF!</definedName>
    <definedName name="XRefPaste59Row" localSheetId="6" hidden="1">#REF!</definedName>
    <definedName name="XRefPaste59Row" hidden="1">#REF!</definedName>
    <definedName name="XRefPaste5Row" localSheetId="7" hidden="1">#REF!</definedName>
    <definedName name="XRefPaste5Row" localSheetId="2" hidden="1">#REF!</definedName>
    <definedName name="XRefPaste5Row" localSheetId="6" hidden="1">#REF!</definedName>
    <definedName name="XRefPaste5Row" hidden="1">#REF!</definedName>
    <definedName name="XRefPaste6" localSheetId="7" hidden="1">'[58] Movimiento AF'!#REF!</definedName>
    <definedName name="XRefPaste6" localSheetId="2" hidden="1">'[58] Movimiento AF'!#REF!</definedName>
    <definedName name="XRefPaste6" localSheetId="6" hidden="1">'[58] Movimiento AF'!#REF!</definedName>
    <definedName name="XRefPaste6" hidden="1">'[58] Movimiento AF'!#REF!</definedName>
    <definedName name="XRefPaste60" localSheetId="7" hidden="1">#REF!</definedName>
    <definedName name="XRefPaste60" localSheetId="2" hidden="1">#REF!</definedName>
    <definedName name="XRefPaste60" localSheetId="6" hidden="1">#REF!</definedName>
    <definedName name="XRefPaste60" hidden="1">#REF!</definedName>
    <definedName name="XRefPaste60Row" localSheetId="7" hidden="1">#REF!</definedName>
    <definedName name="XRefPaste60Row" localSheetId="2" hidden="1">#REF!</definedName>
    <definedName name="XRefPaste60Row" localSheetId="6" hidden="1">#REF!</definedName>
    <definedName name="XRefPaste60Row" hidden="1">#REF!</definedName>
    <definedName name="XRefPaste61" localSheetId="7" hidden="1">#REF!</definedName>
    <definedName name="XRefPaste61" localSheetId="2" hidden="1">#REF!</definedName>
    <definedName name="XRefPaste61" localSheetId="6" hidden="1">#REF!</definedName>
    <definedName name="XRefPaste61" hidden="1">#REF!</definedName>
    <definedName name="XRefPaste61Row" localSheetId="7" hidden="1">#REF!</definedName>
    <definedName name="XRefPaste61Row" localSheetId="2" hidden="1">#REF!</definedName>
    <definedName name="XRefPaste61Row" localSheetId="6" hidden="1">#REF!</definedName>
    <definedName name="XRefPaste61Row" hidden="1">#REF!</definedName>
    <definedName name="XRefPaste62" localSheetId="7" hidden="1">#REF!</definedName>
    <definedName name="XRefPaste62" localSheetId="2" hidden="1">#REF!</definedName>
    <definedName name="XRefPaste62" localSheetId="6" hidden="1">#REF!</definedName>
    <definedName name="XRefPaste62" hidden="1">#REF!</definedName>
    <definedName name="XRefPaste62Row" localSheetId="7" hidden="1">#REF!</definedName>
    <definedName name="XRefPaste62Row" localSheetId="2" hidden="1">#REF!</definedName>
    <definedName name="XRefPaste62Row" localSheetId="6" hidden="1">#REF!</definedName>
    <definedName name="XRefPaste62Row" hidden="1">#REF!</definedName>
    <definedName name="XRefPaste63" localSheetId="7" hidden="1">#REF!</definedName>
    <definedName name="XRefPaste63" localSheetId="2" hidden="1">#REF!</definedName>
    <definedName name="XRefPaste63" localSheetId="6" hidden="1">#REF!</definedName>
    <definedName name="XRefPaste63" hidden="1">#REF!</definedName>
    <definedName name="XRefPaste63Row" localSheetId="7" hidden="1">#REF!</definedName>
    <definedName name="XRefPaste63Row" localSheetId="2" hidden="1">#REF!</definedName>
    <definedName name="XRefPaste63Row" localSheetId="6" hidden="1">#REF!</definedName>
    <definedName name="XRefPaste63Row" hidden="1">#REF!</definedName>
    <definedName name="XRefPaste64" localSheetId="7" hidden="1">#REF!</definedName>
    <definedName name="XRefPaste64" localSheetId="2" hidden="1">#REF!</definedName>
    <definedName name="XRefPaste64" localSheetId="6" hidden="1">#REF!</definedName>
    <definedName name="XRefPaste64" hidden="1">#REF!</definedName>
    <definedName name="XRefPaste64Row" localSheetId="7" hidden="1">#REF!</definedName>
    <definedName name="XRefPaste64Row" localSheetId="2" hidden="1">#REF!</definedName>
    <definedName name="XRefPaste64Row" localSheetId="6" hidden="1">#REF!</definedName>
    <definedName name="XRefPaste64Row" hidden="1">#REF!</definedName>
    <definedName name="XRefPaste65" localSheetId="7" hidden="1">#REF!</definedName>
    <definedName name="XRefPaste65" localSheetId="2" hidden="1">#REF!</definedName>
    <definedName name="XRefPaste65" localSheetId="6" hidden="1">#REF!</definedName>
    <definedName name="XRefPaste65" hidden="1">#REF!</definedName>
    <definedName name="XRefPaste65Row" localSheetId="7" hidden="1">#REF!</definedName>
    <definedName name="XRefPaste65Row" localSheetId="2" hidden="1">#REF!</definedName>
    <definedName name="XRefPaste65Row" localSheetId="6" hidden="1">#REF!</definedName>
    <definedName name="XRefPaste65Row" hidden="1">#REF!</definedName>
    <definedName name="XRefPaste66" localSheetId="7" hidden="1">#REF!</definedName>
    <definedName name="XRefPaste66" localSheetId="2" hidden="1">#REF!</definedName>
    <definedName name="XRefPaste66" localSheetId="6" hidden="1">#REF!</definedName>
    <definedName name="XRefPaste66" hidden="1">#REF!</definedName>
    <definedName name="XRefPaste66Row" localSheetId="7" hidden="1">#REF!</definedName>
    <definedName name="XRefPaste66Row" localSheetId="2" hidden="1">#REF!</definedName>
    <definedName name="XRefPaste66Row" localSheetId="6" hidden="1">#REF!</definedName>
    <definedName name="XRefPaste66Row" hidden="1">#REF!</definedName>
    <definedName name="XRefPaste67" localSheetId="7" hidden="1">#REF!</definedName>
    <definedName name="XRefPaste67" localSheetId="2" hidden="1">#REF!</definedName>
    <definedName name="XRefPaste67" localSheetId="6" hidden="1">#REF!</definedName>
    <definedName name="XRefPaste67" hidden="1">#REF!</definedName>
    <definedName name="XRefPaste67Row" localSheetId="7" hidden="1">#REF!</definedName>
    <definedName name="XRefPaste67Row" localSheetId="2" hidden="1">#REF!</definedName>
    <definedName name="XRefPaste67Row" localSheetId="6" hidden="1">#REF!</definedName>
    <definedName name="XRefPaste67Row" hidden="1">#REF!</definedName>
    <definedName name="XRefPaste68" localSheetId="7" hidden="1">#REF!</definedName>
    <definedName name="XRefPaste68" localSheetId="2" hidden="1">#REF!</definedName>
    <definedName name="XRefPaste68" localSheetId="6" hidden="1">#REF!</definedName>
    <definedName name="XRefPaste68" hidden="1">#REF!</definedName>
    <definedName name="XRefPaste68Row" localSheetId="7" hidden="1">#REF!</definedName>
    <definedName name="XRefPaste68Row" localSheetId="2" hidden="1">#REF!</definedName>
    <definedName name="XRefPaste68Row" localSheetId="6" hidden="1">#REF!</definedName>
    <definedName name="XRefPaste68Row" hidden="1">#REF!</definedName>
    <definedName name="XRefPaste69" localSheetId="7" hidden="1">#REF!</definedName>
    <definedName name="XRefPaste69" localSheetId="2" hidden="1">#REF!</definedName>
    <definedName name="XRefPaste69" localSheetId="6" hidden="1">#REF!</definedName>
    <definedName name="XRefPaste69" hidden="1">#REF!</definedName>
    <definedName name="XRefPaste69Row" localSheetId="7" hidden="1">#REF!</definedName>
    <definedName name="XRefPaste69Row" localSheetId="2" hidden="1">#REF!</definedName>
    <definedName name="XRefPaste69Row" localSheetId="6" hidden="1">#REF!</definedName>
    <definedName name="XRefPaste69Row" hidden="1">#REF!</definedName>
    <definedName name="XRefPaste6Row" localSheetId="7" hidden="1">#REF!</definedName>
    <definedName name="XRefPaste6Row" localSheetId="2" hidden="1">#REF!</definedName>
    <definedName name="XRefPaste6Row" localSheetId="6" hidden="1">#REF!</definedName>
    <definedName name="XRefPaste6Row" hidden="1">#REF!</definedName>
    <definedName name="XRefPaste7" localSheetId="7" hidden="1">#REF!</definedName>
    <definedName name="XRefPaste7" localSheetId="2" hidden="1">#REF!</definedName>
    <definedName name="XRefPaste7" localSheetId="6" hidden="1">#REF!</definedName>
    <definedName name="XRefPaste7" hidden="1">#REF!</definedName>
    <definedName name="XRefPaste70" localSheetId="7" hidden="1">#REF!</definedName>
    <definedName name="XRefPaste70" localSheetId="2" hidden="1">#REF!</definedName>
    <definedName name="XRefPaste70" localSheetId="6" hidden="1">#REF!</definedName>
    <definedName name="XRefPaste70" hidden="1">#REF!</definedName>
    <definedName name="XRefPaste70Row" localSheetId="7" hidden="1">#REF!</definedName>
    <definedName name="XRefPaste70Row" localSheetId="2" hidden="1">#REF!</definedName>
    <definedName name="XRefPaste70Row" localSheetId="6" hidden="1">#REF!</definedName>
    <definedName name="XRefPaste70Row" hidden="1">#REF!</definedName>
    <definedName name="XRefPaste71" localSheetId="7" hidden="1">#REF!</definedName>
    <definedName name="XRefPaste71" localSheetId="2" hidden="1">#REF!</definedName>
    <definedName name="XRefPaste71" localSheetId="6" hidden="1">#REF!</definedName>
    <definedName name="XRefPaste71" hidden="1">#REF!</definedName>
    <definedName name="XRefPaste71Row" localSheetId="7" hidden="1">#REF!</definedName>
    <definedName name="XRefPaste71Row" localSheetId="2" hidden="1">#REF!</definedName>
    <definedName name="XRefPaste71Row" localSheetId="6" hidden="1">#REF!</definedName>
    <definedName name="XRefPaste71Row" hidden="1">#REF!</definedName>
    <definedName name="XRefPaste72" localSheetId="7" hidden="1">#REF!</definedName>
    <definedName name="XRefPaste72" localSheetId="2" hidden="1">#REF!</definedName>
    <definedName name="XRefPaste72" localSheetId="6" hidden="1">#REF!</definedName>
    <definedName name="XRefPaste72" hidden="1">#REF!</definedName>
    <definedName name="XRefPaste72Row" localSheetId="7" hidden="1">#REF!</definedName>
    <definedName name="XRefPaste72Row" localSheetId="2" hidden="1">#REF!</definedName>
    <definedName name="XRefPaste72Row" localSheetId="6" hidden="1">#REF!</definedName>
    <definedName name="XRefPaste72Row" hidden="1">#REF!</definedName>
    <definedName name="XRefPaste73" localSheetId="7" hidden="1">#REF!</definedName>
    <definedName name="XRefPaste73" localSheetId="2" hidden="1">#REF!</definedName>
    <definedName name="XRefPaste73" localSheetId="6" hidden="1">#REF!</definedName>
    <definedName name="XRefPaste73" hidden="1">#REF!</definedName>
    <definedName name="XRefPaste73Row" localSheetId="7" hidden="1">#REF!</definedName>
    <definedName name="XRefPaste73Row" localSheetId="2" hidden="1">#REF!</definedName>
    <definedName name="XRefPaste73Row" localSheetId="6" hidden="1">#REF!</definedName>
    <definedName name="XRefPaste73Row" hidden="1">#REF!</definedName>
    <definedName name="XRefPaste74" localSheetId="7" hidden="1">#REF!</definedName>
    <definedName name="XRefPaste74" localSheetId="2" hidden="1">#REF!</definedName>
    <definedName name="XRefPaste74" localSheetId="6" hidden="1">#REF!</definedName>
    <definedName name="XRefPaste74" hidden="1">#REF!</definedName>
    <definedName name="XRefPaste74Row" localSheetId="7" hidden="1">#REF!</definedName>
    <definedName name="XRefPaste74Row" localSheetId="2" hidden="1">#REF!</definedName>
    <definedName name="XRefPaste74Row" localSheetId="6" hidden="1">#REF!</definedName>
    <definedName name="XRefPaste74Row" hidden="1">#REF!</definedName>
    <definedName name="XRefPaste75" localSheetId="7" hidden="1">#REF!</definedName>
    <definedName name="XRefPaste75" localSheetId="2" hidden="1">#REF!</definedName>
    <definedName name="XRefPaste75" localSheetId="6" hidden="1">#REF!</definedName>
    <definedName name="XRefPaste75" hidden="1">#REF!</definedName>
    <definedName name="XRefPaste75Row" localSheetId="7" hidden="1">#REF!</definedName>
    <definedName name="XRefPaste75Row" localSheetId="2" hidden="1">#REF!</definedName>
    <definedName name="XRefPaste75Row" localSheetId="6" hidden="1">#REF!</definedName>
    <definedName name="XRefPaste75Row" hidden="1">#REF!</definedName>
    <definedName name="XRefPaste76" localSheetId="7" hidden="1">#REF!</definedName>
    <definedName name="XRefPaste76" localSheetId="2" hidden="1">#REF!</definedName>
    <definedName name="XRefPaste76" localSheetId="6" hidden="1">#REF!</definedName>
    <definedName name="XRefPaste76" hidden="1">#REF!</definedName>
    <definedName name="XRefPaste76Row" localSheetId="7" hidden="1">#REF!</definedName>
    <definedName name="XRefPaste76Row" localSheetId="2" hidden="1">#REF!</definedName>
    <definedName name="XRefPaste76Row" localSheetId="6" hidden="1">#REF!</definedName>
    <definedName name="XRefPaste76Row" hidden="1">#REF!</definedName>
    <definedName name="XRefPaste77" localSheetId="7" hidden="1">#REF!</definedName>
    <definedName name="XRefPaste77" localSheetId="2" hidden="1">#REF!</definedName>
    <definedName name="XRefPaste77" localSheetId="6" hidden="1">#REF!</definedName>
    <definedName name="XRefPaste77" hidden="1">#REF!</definedName>
    <definedName name="XRefPaste77Row" localSheetId="7" hidden="1">#REF!</definedName>
    <definedName name="XRefPaste77Row" localSheetId="2" hidden="1">#REF!</definedName>
    <definedName name="XRefPaste77Row" localSheetId="6" hidden="1">#REF!</definedName>
    <definedName name="XRefPaste77Row" hidden="1">#REF!</definedName>
    <definedName name="XRefPaste78" localSheetId="7" hidden="1">#REF!</definedName>
    <definedName name="XRefPaste78" localSheetId="2" hidden="1">#REF!</definedName>
    <definedName name="XRefPaste78" localSheetId="6" hidden="1">#REF!</definedName>
    <definedName name="XRefPaste78" hidden="1">#REF!</definedName>
    <definedName name="XRefPaste78Row" localSheetId="7" hidden="1">#REF!</definedName>
    <definedName name="XRefPaste78Row" localSheetId="2" hidden="1">#REF!</definedName>
    <definedName name="XRefPaste78Row" localSheetId="6" hidden="1">#REF!</definedName>
    <definedName name="XRefPaste78Row" hidden="1">#REF!</definedName>
    <definedName name="XRefPaste79" localSheetId="7" hidden="1">#REF!</definedName>
    <definedName name="XRefPaste79" localSheetId="2" hidden="1">#REF!</definedName>
    <definedName name="XRefPaste79" localSheetId="6" hidden="1">#REF!</definedName>
    <definedName name="XRefPaste79" hidden="1">#REF!</definedName>
    <definedName name="XRefPaste79Row" localSheetId="7" hidden="1">#REF!</definedName>
    <definedName name="XRefPaste79Row" localSheetId="2" hidden="1">#REF!</definedName>
    <definedName name="XRefPaste79Row" localSheetId="6" hidden="1">#REF!</definedName>
    <definedName name="XRefPaste79Row" hidden="1">#REF!</definedName>
    <definedName name="XRefPaste7Row" localSheetId="7" hidden="1">#REF!</definedName>
    <definedName name="XRefPaste7Row" localSheetId="2" hidden="1">#REF!</definedName>
    <definedName name="XRefPaste7Row" localSheetId="6" hidden="1">#REF!</definedName>
    <definedName name="XRefPaste7Row" hidden="1">#REF!</definedName>
    <definedName name="XRefPaste8" localSheetId="7" hidden="1">#REF!</definedName>
    <definedName name="XRefPaste8" localSheetId="2" hidden="1">#REF!</definedName>
    <definedName name="XRefPaste8" localSheetId="6" hidden="1">#REF!</definedName>
    <definedName name="XRefPaste8" hidden="1">#REF!</definedName>
    <definedName name="XRefPaste80" localSheetId="7" hidden="1">#REF!</definedName>
    <definedName name="XRefPaste80" localSheetId="2" hidden="1">#REF!</definedName>
    <definedName name="XRefPaste80" localSheetId="6" hidden="1">#REF!</definedName>
    <definedName name="XRefPaste80" hidden="1">#REF!</definedName>
    <definedName name="XRefPaste80Row" localSheetId="7" hidden="1">#REF!</definedName>
    <definedName name="XRefPaste80Row" localSheetId="2" hidden="1">#REF!</definedName>
    <definedName name="XRefPaste80Row" localSheetId="6" hidden="1">#REF!</definedName>
    <definedName name="XRefPaste80Row" hidden="1">#REF!</definedName>
    <definedName name="XRefPaste81" localSheetId="7" hidden="1">#REF!</definedName>
    <definedName name="XRefPaste81" localSheetId="2" hidden="1">#REF!</definedName>
    <definedName name="XRefPaste81" localSheetId="6" hidden="1">#REF!</definedName>
    <definedName name="XRefPaste81" hidden="1">#REF!</definedName>
    <definedName name="XRefPaste81Row" localSheetId="7" hidden="1">#REF!</definedName>
    <definedName name="XRefPaste81Row" localSheetId="2" hidden="1">#REF!</definedName>
    <definedName name="XRefPaste81Row" localSheetId="6" hidden="1">#REF!</definedName>
    <definedName name="XRefPaste81Row" hidden="1">#REF!</definedName>
    <definedName name="XRefPaste82" localSheetId="7" hidden="1">#REF!</definedName>
    <definedName name="XRefPaste82" localSheetId="2" hidden="1">#REF!</definedName>
    <definedName name="XRefPaste82" localSheetId="6" hidden="1">#REF!</definedName>
    <definedName name="XRefPaste82" hidden="1">#REF!</definedName>
    <definedName name="XRefPaste82Row" localSheetId="7" hidden="1">#REF!</definedName>
    <definedName name="XRefPaste82Row" localSheetId="2" hidden="1">#REF!</definedName>
    <definedName name="XRefPaste82Row" localSheetId="6" hidden="1">#REF!</definedName>
    <definedName name="XRefPaste82Row" hidden="1">#REF!</definedName>
    <definedName name="XRefPaste83" localSheetId="7" hidden="1">#REF!</definedName>
    <definedName name="XRefPaste83" localSheetId="2" hidden="1">#REF!</definedName>
    <definedName name="XRefPaste83" localSheetId="6" hidden="1">#REF!</definedName>
    <definedName name="XRefPaste83" hidden="1">#REF!</definedName>
    <definedName name="XRefPaste83Row" localSheetId="7" hidden="1">#REF!</definedName>
    <definedName name="XRefPaste83Row" localSheetId="2" hidden="1">#REF!</definedName>
    <definedName name="XRefPaste83Row" localSheetId="6" hidden="1">#REF!</definedName>
    <definedName name="XRefPaste83Row" hidden="1">#REF!</definedName>
    <definedName name="XRefPaste84" localSheetId="7" hidden="1">#REF!</definedName>
    <definedName name="XRefPaste84" localSheetId="2" hidden="1">#REF!</definedName>
    <definedName name="XRefPaste84" localSheetId="6" hidden="1">#REF!</definedName>
    <definedName name="XRefPaste84" hidden="1">#REF!</definedName>
    <definedName name="XRefPaste84Row" localSheetId="7" hidden="1">#REF!</definedName>
    <definedName name="XRefPaste84Row" localSheetId="2" hidden="1">#REF!</definedName>
    <definedName name="XRefPaste84Row" localSheetId="6" hidden="1">#REF!</definedName>
    <definedName name="XRefPaste84Row" hidden="1">#REF!</definedName>
    <definedName name="XRefPaste85" localSheetId="7" hidden="1">#REF!</definedName>
    <definedName name="XRefPaste85" localSheetId="2" hidden="1">#REF!</definedName>
    <definedName name="XRefPaste85" localSheetId="6" hidden="1">#REF!</definedName>
    <definedName name="XRefPaste85" hidden="1">#REF!</definedName>
    <definedName name="XRefPaste85Row" localSheetId="7" hidden="1">#REF!</definedName>
    <definedName name="XRefPaste85Row" localSheetId="2" hidden="1">#REF!</definedName>
    <definedName name="XRefPaste85Row" localSheetId="6" hidden="1">#REF!</definedName>
    <definedName name="XRefPaste85Row" hidden="1">#REF!</definedName>
    <definedName name="XRefPaste86" localSheetId="7" hidden="1">#REF!</definedName>
    <definedName name="XRefPaste86" localSheetId="2" hidden="1">#REF!</definedName>
    <definedName name="XRefPaste86" localSheetId="6" hidden="1">#REF!</definedName>
    <definedName name="XRefPaste86" hidden="1">#REF!</definedName>
    <definedName name="XRefPaste86Row" localSheetId="7" hidden="1">#REF!</definedName>
    <definedName name="XRefPaste86Row" localSheetId="2" hidden="1">#REF!</definedName>
    <definedName name="XRefPaste86Row" localSheetId="6" hidden="1">#REF!</definedName>
    <definedName name="XRefPaste86Row" hidden="1">#REF!</definedName>
    <definedName name="XRefPaste87" localSheetId="7" hidden="1">#REF!</definedName>
    <definedName name="XRefPaste87" localSheetId="2" hidden="1">#REF!</definedName>
    <definedName name="XRefPaste87" localSheetId="6" hidden="1">#REF!</definedName>
    <definedName name="XRefPaste87" hidden="1">#REF!</definedName>
    <definedName name="XRefPaste87Row" localSheetId="7" hidden="1">#REF!</definedName>
    <definedName name="XRefPaste87Row" localSheetId="2" hidden="1">#REF!</definedName>
    <definedName name="XRefPaste87Row" localSheetId="6" hidden="1">#REF!</definedName>
    <definedName name="XRefPaste87Row" hidden="1">#REF!</definedName>
    <definedName name="XRefPaste88" localSheetId="7" hidden="1">#REF!</definedName>
    <definedName name="XRefPaste88" localSheetId="2" hidden="1">#REF!</definedName>
    <definedName name="XRefPaste88" localSheetId="6" hidden="1">#REF!</definedName>
    <definedName name="XRefPaste88" hidden="1">#REF!</definedName>
    <definedName name="XRefPaste88Row" localSheetId="7" hidden="1">#REF!</definedName>
    <definedName name="XRefPaste88Row" localSheetId="2" hidden="1">#REF!</definedName>
    <definedName name="XRefPaste88Row" localSheetId="6" hidden="1">#REF!</definedName>
    <definedName name="XRefPaste88Row" hidden="1">#REF!</definedName>
    <definedName name="XRefPaste89" localSheetId="7" hidden="1">#REF!</definedName>
    <definedName name="XRefPaste89" localSheetId="2" hidden="1">#REF!</definedName>
    <definedName name="XRefPaste89" localSheetId="6" hidden="1">#REF!</definedName>
    <definedName name="XRefPaste89" hidden="1">#REF!</definedName>
    <definedName name="XRefPaste89Row" localSheetId="7" hidden="1">#REF!</definedName>
    <definedName name="XRefPaste89Row" localSheetId="2" hidden="1">#REF!</definedName>
    <definedName name="XRefPaste89Row" localSheetId="6" hidden="1">#REF!</definedName>
    <definedName name="XRefPaste89Row" hidden="1">#REF!</definedName>
    <definedName name="XRefPaste8Row" localSheetId="7" hidden="1">#REF!</definedName>
    <definedName name="XRefPaste8Row" localSheetId="2" hidden="1">#REF!</definedName>
    <definedName name="XRefPaste8Row" localSheetId="6" hidden="1">#REF!</definedName>
    <definedName name="XRefPaste8Row" hidden="1">#REF!</definedName>
    <definedName name="XRefPaste9" localSheetId="7" hidden="1">#REF!</definedName>
    <definedName name="XRefPaste9" localSheetId="2" hidden="1">#REF!</definedName>
    <definedName name="XRefPaste9" localSheetId="6" hidden="1">#REF!</definedName>
    <definedName name="XRefPaste9" hidden="1">#REF!</definedName>
    <definedName name="XRefPaste90" localSheetId="7" hidden="1">#REF!</definedName>
    <definedName name="XRefPaste90" localSheetId="2" hidden="1">#REF!</definedName>
    <definedName name="XRefPaste90" localSheetId="6" hidden="1">#REF!</definedName>
    <definedName name="XRefPaste90" hidden="1">#REF!</definedName>
    <definedName name="XRefPaste90Row" localSheetId="7" hidden="1">#REF!</definedName>
    <definedName name="XRefPaste90Row" localSheetId="2" hidden="1">#REF!</definedName>
    <definedName name="XRefPaste90Row" localSheetId="6" hidden="1">#REF!</definedName>
    <definedName name="XRefPaste90Row" hidden="1">#REF!</definedName>
    <definedName name="XRefPaste91" localSheetId="7" hidden="1">#REF!</definedName>
    <definedName name="XRefPaste91" localSheetId="2" hidden="1">#REF!</definedName>
    <definedName name="XRefPaste91" localSheetId="6" hidden="1">#REF!</definedName>
    <definedName name="XRefPaste91" hidden="1">#REF!</definedName>
    <definedName name="XRefPaste91Row" localSheetId="7" hidden="1">#REF!</definedName>
    <definedName name="XRefPaste91Row" localSheetId="2" hidden="1">#REF!</definedName>
    <definedName name="XRefPaste91Row" localSheetId="6" hidden="1">#REF!</definedName>
    <definedName name="XRefPaste91Row" hidden="1">#REF!</definedName>
    <definedName name="XRefPaste92" localSheetId="7" hidden="1">#REF!</definedName>
    <definedName name="XRefPaste92" localSheetId="2" hidden="1">#REF!</definedName>
    <definedName name="XRefPaste92" localSheetId="6" hidden="1">#REF!</definedName>
    <definedName name="XRefPaste92" hidden="1">#REF!</definedName>
    <definedName name="XRefPaste92Row" localSheetId="7" hidden="1">#REF!</definedName>
    <definedName name="XRefPaste92Row" localSheetId="2" hidden="1">#REF!</definedName>
    <definedName name="XRefPaste92Row" localSheetId="6" hidden="1">#REF!</definedName>
    <definedName name="XRefPaste92Row" hidden="1">#REF!</definedName>
    <definedName name="XRefPaste93" localSheetId="7" hidden="1">#REF!</definedName>
    <definedName name="XRefPaste93" localSheetId="2" hidden="1">#REF!</definedName>
    <definedName name="XRefPaste93" localSheetId="6" hidden="1">#REF!</definedName>
    <definedName name="XRefPaste93" hidden="1">#REF!</definedName>
    <definedName name="XRefPaste93Row" localSheetId="7" hidden="1">#REF!</definedName>
    <definedName name="XRefPaste93Row" localSheetId="2" hidden="1">#REF!</definedName>
    <definedName name="XRefPaste93Row" localSheetId="6" hidden="1">#REF!</definedName>
    <definedName name="XRefPaste93Row" hidden="1">#REF!</definedName>
    <definedName name="XRefPaste94" localSheetId="7" hidden="1">#REF!</definedName>
    <definedName name="XRefPaste94" localSheetId="2" hidden="1">#REF!</definedName>
    <definedName name="XRefPaste94" localSheetId="6" hidden="1">#REF!</definedName>
    <definedName name="XRefPaste94" hidden="1">#REF!</definedName>
    <definedName name="XRefPaste94Row" localSheetId="7" hidden="1">#REF!</definedName>
    <definedName name="XRefPaste94Row" localSheetId="2" hidden="1">#REF!</definedName>
    <definedName name="XRefPaste94Row" localSheetId="6" hidden="1">#REF!</definedName>
    <definedName name="XRefPaste94Row" hidden="1">#REF!</definedName>
    <definedName name="XRefPaste95" localSheetId="7" hidden="1">#REF!</definedName>
    <definedName name="XRefPaste95" localSheetId="2" hidden="1">#REF!</definedName>
    <definedName name="XRefPaste95" localSheetId="6" hidden="1">#REF!</definedName>
    <definedName name="XRefPaste95" hidden="1">#REF!</definedName>
    <definedName name="XRefPaste95Row" localSheetId="7" hidden="1">#REF!</definedName>
    <definedName name="XRefPaste95Row" localSheetId="2" hidden="1">#REF!</definedName>
    <definedName name="XRefPaste95Row" localSheetId="6" hidden="1">#REF!</definedName>
    <definedName name="XRefPaste95Row" hidden="1">#REF!</definedName>
    <definedName name="XRefPaste96" localSheetId="7" hidden="1">#REF!</definedName>
    <definedName name="XRefPaste96" localSheetId="2" hidden="1">#REF!</definedName>
    <definedName name="XRefPaste96" localSheetId="6" hidden="1">#REF!</definedName>
    <definedName name="XRefPaste96" hidden="1">#REF!</definedName>
    <definedName name="XRefPaste96Row" localSheetId="7" hidden="1">#REF!</definedName>
    <definedName name="XRefPaste96Row" localSheetId="2" hidden="1">#REF!</definedName>
    <definedName name="XRefPaste96Row" localSheetId="6" hidden="1">#REF!</definedName>
    <definedName name="XRefPaste96Row" hidden="1">#REF!</definedName>
    <definedName name="XRefPaste97" localSheetId="7" hidden="1">#REF!</definedName>
    <definedName name="XRefPaste97" localSheetId="2" hidden="1">#REF!</definedName>
    <definedName name="XRefPaste97" localSheetId="6" hidden="1">#REF!</definedName>
    <definedName name="XRefPaste97" hidden="1">#REF!</definedName>
    <definedName name="XRefPaste97Row" localSheetId="7" hidden="1">#REF!</definedName>
    <definedName name="XRefPaste97Row" localSheetId="2" hidden="1">#REF!</definedName>
    <definedName name="XRefPaste97Row" localSheetId="6" hidden="1">#REF!</definedName>
    <definedName name="XRefPaste97Row" hidden="1">#REF!</definedName>
    <definedName name="XRefPaste98" localSheetId="7" hidden="1">#REF!</definedName>
    <definedName name="XRefPaste98" localSheetId="2" hidden="1">#REF!</definedName>
    <definedName name="XRefPaste98" localSheetId="6" hidden="1">#REF!</definedName>
    <definedName name="XRefPaste98" hidden="1">#REF!</definedName>
    <definedName name="XRefPaste98Row" localSheetId="7" hidden="1">#REF!</definedName>
    <definedName name="XRefPaste98Row" localSheetId="2" hidden="1">#REF!</definedName>
    <definedName name="XRefPaste98Row" localSheetId="6" hidden="1">#REF!</definedName>
    <definedName name="XRefPaste98Row" hidden="1">#REF!</definedName>
    <definedName name="XRefPaste99" localSheetId="7" hidden="1">#REF!</definedName>
    <definedName name="XRefPaste99" localSheetId="2" hidden="1">#REF!</definedName>
    <definedName name="XRefPaste99" localSheetId="6" hidden="1">#REF!</definedName>
    <definedName name="XRefPaste99" hidden="1">#REF!</definedName>
    <definedName name="XRefPaste99Row" localSheetId="7" hidden="1">#REF!</definedName>
    <definedName name="XRefPaste99Row" localSheetId="2" hidden="1">#REF!</definedName>
    <definedName name="XRefPaste99Row" localSheetId="6" hidden="1">#REF!</definedName>
    <definedName name="XRefPaste99Row" hidden="1">#REF!</definedName>
    <definedName name="XRefPaste9Row" localSheetId="7" hidden="1">#REF!</definedName>
    <definedName name="XRefPaste9Row" localSheetId="2" hidden="1">#REF!</definedName>
    <definedName name="XRefPaste9Row" localSheetId="6" hidden="1">#REF!</definedName>
    <definedName name="XRefPaste9Row" hidden="1">#REF!</definedName>
    <definedName name="XRefPasteRangeCount" hidden="1">1</definedName>
    <definedName name="xx" localSheetId="7">#REF!</definedName>
    <definedName name="xx" localSheetId="2">#REF!</definedName>
    <definedName name="xx" localSheetId="6">#REF!</definedName>
    <definedName name="xx">#REF!</definedName>
    <definedName name="ZA_" localSheetId="7">[36]BG!#REF!</definedName>
    <definedName name="ZA_" localSheetId="2">[36]BG!#REF!</definedName>
    <definedName name="ZA_" localSheetId="6">[36]BG!#REF!</definedName>
    <definedName name="ZA_">[36]BG!#REF!</definedName>
    <definedName name="ZB_" localSheetId="7">[36]BG!#REF!</definedName>
    <definedName name="ZB_" localSheetId="2">[36]BG!#REF!</definedName>
    <definedName name="ZB_" localSheetId="6">[36]BG!#REF!</definedName>
    <definedName name="ZB_">[36]BG!#REF!</definedName>
    <definedName name="ZC_" localSheetId="7">[36]BG!#REF!</definedName>
    <definedName name="ZC_" localSheetId="2">[36]BG!#REF!</definedName>
    <definedName name="ZC_" localSheetId="6">[36]BG!#REF!</definedName>
    <definedName name="ZC_">[36]BG!#REF!</definedName>
    <definedName name="ZD_" localSheetId="7">[36]BG!#REF!</definedName>
    <definedName name="ZD_" localSheetId="2">[36]BG!#REF!</definedName>
    <definedName name="ZD_" localSheetId="6">[36]BG!#REF!</definedName>
    <definedName name="ZD_">[36]BG!#REF!</definedName>
    <definedName name="zdfd" localSheetId="7" hidden="1">#REF!</definedName>
    <definedName name="zdfd" localSheetId="2" hidden="1">#REF!</definedName>
    <definedName name="zdfd" localSheetId="6" hidden="1">#REF!</definedName>
    <definedName name="zdfd" hidden="1">#REF!</definedName>
    <definedName name="ZE_" localSheetId="7">[36]BG!#REF!</definedName>
    <definedName name="ZE_" localSheetId="2">[36]BG!#REF!</definedName>
    <definedName name="ZE_" localSheetId="6">[36]BG!#REF!</definedName>
    <definedName name="ZE_">[36]BG!#REF!</definedName>
    <definedName name="ZF_" localSheetId="7">[36]BG!#REF!</definedName>
    <definedName name="ZF_" localSheetId="2">[36]BG!#REF!</definedName>
    <definedName name="ZF_" localSheetId="6">[36]BG!#REF!</definedName>
    <definedName name="ZF_">[36]BG!#REF!</definedName>
    <definedName name="ZG_" localSheetId="7">[36]BG!#REF!</definedName>
    <definedName name="ZG_" localSheetId="2">[36]BG!#REF!</definedName>
    <definedName name="ZG_" localSheetId="6">[36]BG!#REF!</definedName>
    <definedName name="ZG_">[36]BG!#REF!</definedName>
    <definedName name="ZH_" localSheetId="7">[36]BG!#REF!</definedName>
    <definedName name="ZH_" localSheetId="2">[36]BG!#REF!</definedName>
    <definedName name="ZH_" localSheetId="6">[36]BG!#REF!</definedName>
    <definedName name="ZH_">[36]BG!#REF!</definedName>
    <definedName name="ZI_" localSheetId="7">[36]BG!#REF!</definedName>
    <definedName name="ZI_" localSheetId="2">[36]BG!#REF!</definedName>
    <definedName name="ZI_" localSheetId="6">[36]BG!#REF!</definedName>
    <definedName name="ZI_">[36]BG!#REF!</definedName>
    <definedName name="ZK_" localSheetId="7">[36]BG!#REF!</definedName>
    <definedName name="ZK_" localSheetId="2">[36]BG!#REF!</definedName>
    <definedName name="ZK_" localSheetId="6">[36]BG!#REF!</definedName>
    <definedName name="ZK_">[36]BG!#REF!</definedName>
    <definedName name="ZL_" localSheetId="7">[36]BG!#REF!</definedName>
    <definedName name="ZL_" localSheetId="2">[36]BG!#REF!</definedName>
    <definedName name="ZL_" localSheetId="6">[36]BG!#REF!</definedName>
    <definedName name="ZL_">[36]BG!#REF!</definedName>
  </definedNames>
  <calcPr calcId="152511" calcOnSave="0"/>
</workbook>
</file>

<file path=xl/calcChain.xml><?xml version="1.0" encoding="utf-8"?>
<calcChain xmlns="http://schemas.openxmlformats.org/spreadsheetml/2006/main">
  <c r="C351" i="33" l="1"/>
  <c r="G313" i="33"/>
  <c r="H280" i="33" l="1"/>
  <c r="G280" i="33"/>
  <c r="F280" i="33"/>
  <c r="C280" i="33"/>
  <c r="D280" i="33"/>
  <c r="C506" i="33" l="1"/>
  <c r="D614" i="33" l="1"/>
  <c r="C566" i="33"/>
  <c r="D566" i="33"/>
  <c r="D558" i="33"/>
  <c r="C558" i="33"/>
  <c r="C546" i="33"/>
  <c r="D546" i="33"/>
  <c r="D532" i="33"/>
  <c r="C532" i="33"/>
  <c r="D514" i="33"/>
  <c r="C514" i="33"/>
  <c r="D343" i="33"/>
  <c r="H324" i="33"/>
  <c r="H323" i="33"/>
  <c r="H322" i="33"/>
  <c r="H321" i="33"/>
  <c r="H325" i="33" s="1"/>
  <c r="F313" i="33"/>
  <c r="D304" i="33"/>
  <c r="D136" i="33"/>
  <c r="P37" i="8"/>
  <c r="N37" i="8"/>
  <c r="D42" i="10"/>
  <c r="D84" i="5"/>
  <c r="N354" i="33" l="1"/>
  <c r="N353" i="33"/>
  <c r="N352" i="33"/>
  <c r="N351" i="33"/>
  <c r="C26" i="15"/>
  <c r="N439" i="33" l="1"/>
  <c r="D334" i="33"/>
  <c r="O335" i="33"/>
  <c r="N335" i="33"/>
  <c r="N326" i="33"/>
  <c r="O305" i="33"/>
  <c r="N305" i="33"/>
  <c r="N299" i="33"/>
  <c r="N289" i="33"/>
  <c r="N281" i="33"/>
  <c r="D537" i="33"/>
  <c r="C537" i="33"/>
  <c r="D506" i="33"/>
  <c r="C438" i="33" l="1"/>
  <c r="B438" i="33"/>
  <c r="G342" i="33"/>
  <c r="G343" i="33" s="1"/>
  <c r="F343" i="33"/>
  <c r="F304" i="33"/>
  <c r="O304" i="33" s="1"/>
  <c r="D146" i="33"/>
  <c r="D142" i="33"/>
  <c r="D138" i="33"/>
  <c r="K33" i="8"/>
  <c r="F35" i="15"/>
  <c r="N438" i="33" l="1"/>
  <c r="I246" i="33" l="1"/>
  <c r="O246" i="33" s="1"/>
  <c r="H246" i="33"/>
  <c r="N280" i="33" s="1"/>
  <c r="D198" i="33" l="1"/>
  <c r="N198" i="33" s="1"/>
  <c r="G67" i="15" l="1"/>
  <c r="D67" i="15"/>
  <c r="F492" i="33"/>
  <c r="F490" i="33"/>
  <c r="C492" i="33"/>
  <c r="C490" i="33"/>
  <c r="H492" i="33"/>
  <c r="H490" i="33"/>
  <c r="F617" i="33"/>
  <c r="F612" i="33"/>
  <c r="G452" i="33" l="1"/>
  <c r="G448" i="33"/>
  <c r="G447" i="33"/>
  <c r="G446" i="33"/>
  <c r="H398" i="33"/>
  <c r="B385" i="33"/>
  <c r="D325" i="33"/>
  <c r="C325" i="33"/>
  <c r="H330" i="33"/>
  <c r="H331" i="33"/>
  <c r="H332" i="33"/>
  <c r="H333" i="33"/>
  <c r="D214" i="33"/>
  <c r="D211" i="33"/>
  <c r="D207" i="33"/>
  <c r="G449" i="33" l="1"/>
  <c r="O449" i="33" s="1"/>
  <c r="D215" i="33"/>
  <c r="H334" i="33"/>
  <c r="F148" i="33"/>
  <c r="F144" i="33"/>
  <c r="F140" i="33"/>
  <c r="G12" i="15"/>
  <c r="G68" i="15"/>
  <c r="G69" i="15" s="1"/>
  <c r="G26" i="15"/>
  <c r="G21" i="15"/>
  <c r="G16" i="15"/>
  <c r="G43" i="15" s="1"/>
  <c r="G44" i="15" s="1"/>
  <c r="G65" i="15" s="1"/>
  <c r="D69" i="15"/>
  <c r="D59" i="15"/>
  <c r="D52" i="15"/>
  <c r="D47" i="15"/>
  <c r="D64" i="15" s="1"/>
  <c r="D35" i="15"/>
  <c r="D26" i="15"/>
  <c r="D21" i="15"/>
  <c r="D16" i="15"/>
  <c r="D43" i="15" l="1"/>
  <c r="D65" i="15" s="1"/>
  <c r="C59" i="15"/>
  <c r="D148" i="33"/>
  <c r="F287" i="33" l="1"/>
  <c r="F288" i="33" s="1"/>
  <c r="D287" i="33"/>
  <c r="D288" i="33" s="1"/>
  <c r="N247" i="33"/>
  <c r="G453" i="33"/>
  <c r="O453" i="33" s="1"/>
  <c r="D468" i="33"/>
  <c r="C468" i="33"/>
  <c r="N514" i="33" l="1"/>
  <c r="O514" i="33"/>
  <c r="O506" i="33"/>
  <c r="N432" i="33"/>
  <c r="N427" i="33"/>
  <c r="N421" i="33"/>
  <c r="N416" i="33"/>
  <c r="N385" i="33"/>
  <c r="N376" i="33"/>
  <c r="N344" i="33"/>
  <c r="N356" i="33"/>
  <c r="B289" i="33"/>
  <c r="C207" i="33"/>
  <c r="C211" i="33"/>
  <c r="C214" i="33"/>
  <c r="D144" i="33"/>
  <c r="D140" i="33"/>
  <c r="N506" i="33" l="1"/>
  <c r="C215" i="33"/>
  <c r="N469" i="33"/>
  <c r="N468" i="33"/>
  <c r="D561" i="33" l="1"/>
  <c r="O561" i="33" s="1"/>
  <c r="C561" i="33"/>
  <c r="N561" i="33" s="1"/>
  <c r="D568" i="33" l="1"/>
  <c r="C568" i="33"/>
  <c r="D570" i="33"/>
  <c r="C570" i="33"/>
  <c r="D540" i="33"/>
  <c r="C540" i="33"/>
  <c r="G514" i="33"/>
  <c r="F514" i="33"/>
  <c r="G506" i="33"/>
  <c r="F506" i="33"/>
  <c r="G491" i="33" l="1"/>
  <c r="G492" i="33" s="1"/>
  <c r="G489" i="33"/>
  <c r="G490" i="33" s="1"/>
  <c r="N490" i="33" s="1"/>
  <c r="D490" i="33"/>
  <c r="D492" i="33"/>
  <c r="I449" i="33"/>
  <c r="F432" i="33"/>
  <c r="N491" i="33" l="1"/>
  <c r="G398" i="33"/>
  <c r="C384" i="33"/>
  <c r="B280" i="33"/>
  <c r="G399" i="33" l="1"/>
  <c r="N398" i="33"/>
  <c r="C386" i="33"/>
  <c r="N384" i="33"/>
  <c r="H399" i="33"/>
  <c r="O398" i="33"/>
  <c r="O216" i="33"/>
  <c r="G198" i="33"/>
  <c r="F21" i="15"/>
  <c r="C43" i="10" l="1"/>
  <c r="D617" i="33" l="1"/>
  <c r="D612" i="33"/>
  <c r="F68" i="15" s="1"/>
  <c r="D572" i="33"/>
  <c r="G572" i="33" s="1"/>
  <c r="C572" i="33"/>
  <c r="F572" i="33" s="1"/>
  <c r="D555" i="33"/>
  <c r="O555" i="33" s="1"/>
  <c r="C555" i="33"/>
  <c r="N555" i="33" s="1"/>
  <c r="D529" i="33"/>
  <c r="C529" i="33"/>
  <c r="G481" i="33"/>
  <c r="G480" i="33"/>
  <c r="G479" i="33"/>
  <c r="G478" i="33"/>
  <c r="G477" i="33"/>
  <c r="G476" i="33"/>
  <c r="F482" i="33"/>
  <c r="C482" i="33"/>
  <c r="D482" i="33"/>
  <c r="F452" i="33"/>
  <c r="F453" i="33" s="1"/>
  <c r="N453" i="33" s="1"/>
  <c r="F448" i="33"/>
  <c r="F447" i="33"/>
  <c r="F446" i="33"/>
  <c r="F444" i="33"/>
  <c r="C431" i="33"/>
  <c r="N431" i="33" s="1"/>
  <c r="C426" i="33"/>
  <c r="N426" i="33" s="1"/>
  <c r="C420" i="33"/>
  <c r="N420" i="33" s="1"/>
  <c r="B431" i="33"/>
  <c r="B426" i="33"/>
  <c r="B420" i="33"/>
  <c r="C415" i="33"/>
  <c r="N415" i="33" s="1"/>
  <c r="C375" i="33"/>
  <c r="C355" i="33"/>
  <c r="N343" i="33"/>
  <c r="I333" i="33"/>
  <c r="I331" i="33"/>
  <c r="F306" i="33"/>
  <c r="D301" i="33"/>
  <c r="D298" i="33"/>
  <c r="B288" i="33"/>
  <c r="H251" i="33"/>
  <c r="N251" i="33" l="1"/>
  <c r="N288" i="33"/>
  <c r="D306" i="33"/>
  <c r="G306" i="33" s="1"/>
  <c r="N304" i="33"/>
  <c r="G299" i="33"/>
  <c r="N298" i="33"/>
  <c r="B355" i="33"/>
  <c r="B375" i="33" s="1"/>
  <c r="B384" i="33" s="1"/>
  <c r="N252" i="33"/>
  <c r="N246" i="33"/>
  <c r="F529" i="33"/>
  <c r="N529" i="33"/>
  <c r="F546" i="33"/>
  <c r="N546" i="33"/>
  <c r="G529" i="33"/>
  <c r="O529" i="33"/>
  <c r="G546" i="33"/>
  <c r="O546" i="33"/>
  <c r="F537" i="33"/>
  <c r="N537" i="33"/>
  <c r="G537" i="33"/>
  <c r="O537" i="33"/>
  <c r="N375" i="33"/>
  <c r="J335" i="33"/>
  <c r="P334" i="33"/>
  <c r="F449" i="33"/>
  <c r="G482" i="33"/>
  <c r="I332" i="33"/>
  <c r="O334" i="33"/>
  <c r="I330" i="33"/>
  <c r="D282" i="33"/>
  <c r="H449" i="33" l="1"/>
  <c r="N449" i="33"/>
  <c r="I334" i="33"/>
  <c r="K36" i="8" l="1"/>
  <c r="J36" i="8"/>
  <c r="I36" i="8"/>
  <c r="H36" i="8"/>
  <c r="G36" i="8"/>
  <c r="F36" i="8"/>
  <c r="E36" i="8"/>
  <c r="D36" i="8"/>
  <c r="D11" i="10"/>
  <c r="C11" i="10"/>
  <c r="D69" i="5"/>
  <c r="C69" i="5"/>
  <c r="D66" i="5"/>
  <c r="C66" i="5"/>
  <c r="D61" i="5"/>
  <c r="G561" i="33" s="1"/>
  <c r="C61" i="5"/>
  <c r="F561" i="33" s="1"/>
  <c r="D43" i="5"/>
  <c r="C43" i="5"/>
  <c r="D38" i="5"/>
  <c r="C38" i="5"/>
  <c r="C65" i="5" l="1"/>
  <c r="D65" i="5"/>
  <c r="D31" i="5"/>
  <c r="C31" i="5"/>
  <c r="D22" i="5"/>
  <c r="C22" i="5"/>
  <c r="D19" i="5"/>
  <c r="C19" i="5"/>
  <c r="D15" i="5"/>
  <c r="C15" i="5"/>
  <c r="G76" i="15"/>
  <c r="F26" i="15"/>
  <c r="F16" i="15"/>
  <c r="F69" i="15"/>
  <c r="C69" i="15"/>
  <c r="H343" i="33"/>
  <c r="C52" i="15"/>
  <c r="C47" i="15"/>
  <c r="C35" i="15"/>
  <c r="C21" i="15"/>
  <c r="C16" i="15"/>
  <c r="F67" i="15"/>
  <c r="C67" i="15"/>
  <c r="N334" i="33" l="1"/>
  <c r="F355" i="33"/>
  <c r="N355" i="33"/>
  <c r="F431" i="33"/>
  <c r="G612" i="33"/>
  <c r="N612" i="33"/>
  <c r="N216" i="33"/>
  <c r="D13" i="5"/>
  <c r="D36" i="5" s="1"/>
  <c r="D59" i="5" s="1"/>
  <c r="D73" i="5" s="1"/>
  <c r="D77" i="5" s="1"/>
  <c r="N325" i="33"/>
  <c r="J334" i="33"/>
  <c r="C64" i="15"/>
  <c r="F43" i="15"/>
  <c r="F44" i="15" s="1"/>
  <c r="C13" i="5"/>
  <c r="C36" i="5" s="1"/>
  <c r="C59" i="5" s="1"/>
  <c r="C73" i="5" s="1"/>
  <c r="C77" i="5" s="1"/>
  <c r="C43" i="15"/>
  <c r="L35" i="8" l="1"/>
  <c r="L36" i="8" s="1"/>
  <c r="C65" i="15"/>
  <c r="D77" i="15"/>
  <c r="C77" i="15"/>
  <c r="F314" i="33" l="1"/>
  <c r="N313" i="33"/>
  <c r="H612" i="33"/>
  <c r="O612" i="33"/>
  <c r="C84" i="5"/>
  <c r="G58" i="35"/>
  <c r="G57" i="35"/>
  <c r="G56" i="35"/>
  <c r="G55" i="35"/>
  <c r="G54" i="35"/>
  <c r="G53" i="35"/>
  <c r="F59" i="35"/>
  <c r="E59" i="35"/>
  <c r="G59" i="35" l="1"/>
  <c r="H53" i="35" s="1"/>
  <c r="G314" i="33" l="1"/>
  <c r="O313" i="33"/>
  <c r="H55" i="35"/>
  <c r="H58" i="35"/>
  <c r="H56" i="35"/>
  <c r="H57" i="35"/>
  <c r="B8" i="10"/>
  <c r="B7" i="10"/>
  <c r="B7" i="8" s="1"/>
  <c r="B7" i="33" s="1"/>
  <c r="V17" i="11" l="1"/>
  <c r="AL23" i="11"/>
  <c r="AL19" i="11"/>
  <c r="AP25" i="11"/>
  <c r="H11" i="11"/>
  <c r="F12" i="11"/>
  <c r="B8" i="8"/>
  <c r="K16" i="11" l="1"/>
  <c r="K29" i="11" s="1"/>
  <c r="P16" i="11"/>
  <c r="O17" i="11"/>
  <c r="R17" i="11" s="1"/>
  <c r="AP17" i="11" s="1"/>
  <c r="J29" i="11"/>
  <c r="G24" i="11" l="1"/>
  <c r="G19" i="11" s="1"/>
  <c r="N35" i="11"/>
  <c r="M35" i="11"/>
  <c r="L35" i="11"/>
  <c r="K35" i="11"/>
  <c r="J35" i="11"/>
  <c r="F21" i="11"/>
  <c r="F35" i="11" s="1"/>
  <c r="E21" i="11"/>
  <c r="E19" i="11" s="1"/>
  <c r="E35" i="11" s="1"/>
  <c r="P24" i="11"/>
  <c r="R25" i="11"/>
  <c r="R15" i="11"/>
  <c r="O32" i="11"/>
  <c r="R32" i="11" s="1"/>
  <c r="O15" i="11"/>
  <c r="H22" i="11" l="1"/>
  <c r="H35" i="11" s="1"/>
  <c r="P35" i="11"/>
  <c r="C63" i="11" l="1"/>
  <c r="F16" i="31"/>
  <c r="C69" i="11"/>
  <c r="C70" i="11"/>
  <c r="H37" i="30"/>
  <c r="F37" i="30"/>
  <c r="H27" i="30"/>
  <c r="H26" i="30"/>
  <c r="H25" i="30"/>
  <c r="H24" i="30"/>
  <c r="H23" i="30"/>
  <c r="H21" i="30"/>
  <c r="F27" i="30"/>
  <c r="F26" i="30"/>
  <c r="F25" i="30"/>
  <c r="F24" i="30"/>
  <c r="F23" i="30"/>
  <c r="F21" i="30"/>
  <c r="H18" i="30"/>
  <c r="H17" i="30"/>
  <c r="H15" i="30"/>
  <c r="D17" i="10"/>
  <c r="D25" i="10"/>
  <c r="D33" i="10"/>
  <c r="F55" i="30"/>
  <c r="F54" i="30"/>
  <c r="I17" i="30"/>
  <c r="F17" i="30"/>
  <c r="F19" i="30"/>
  <c r="D17" i="30"/>
  <c r="P19" i="31"/>
  <c r="Q19" i="31"/>
  <c r="H36" i="30"/>
  <c r="I36" i="30"/>
  <c r="H30" i="30"/>
  <c r="I30" i="30"/>
  <c r="F46" i="30"/>
  <c r="D37" i="30"/>
  <c r="I37" i="30"/>
  <c r="P14" i="31"/>
  <c r="P13" i="31"/>
  <c r="P9" i="31"/>
  <c r="P18" i="31"/>
  <c r="Q18" i="31"/>
  <c r="B29" i="31"/>
  <c r="Q29" i="31"/>
  <c r="B28" i="31"/>
  <c r="Q28" i="31"/>
  <c r="P7" i="31"/>
  <c r="Q7" i="31"/>
  <c r="Q8" i="31"/>
  <c r="P10" i="31"/>
  <c r="Q10" i="31"/>
  <c r="F15" i="31"/>
  <c r="N15" i="31" s="1"/>
  <c r="Q15" i="31" s="1"/>
  <c r="B27" i="31"/>
  <c r="D26" i="30"/>
  <c r="B26" i="31"/>
  <c r="D25" i="30"/>
  <c r="B25" i="31"/>
  <c r="B22" i="31"/>
  <c r="Q22" i="31"/>
  <c r="P3" i="31"/>
  <c r="P4" i="31" s="1"/>
  <c r="O4" i="31" s="1"/>
  <c r="Q4" i="31" s="1"/>
  <c r="O3" i="31"/>
  <c r="F3" i="31"/>
  <c r="B49" i="31" s="1"/>
  <c r="D22" i="30"/>
  <c r="F22" i="30" s="1"/>
  <c r="F28" i="30" s="1"/>
  <c r="F32" i="30" s="1"/>
  <c r="B54" i="31"/>
  <c r="B53" i="31"/>
  <c r="B52" i="31"/>
  <c r="B50" i="31"/>
  <c r="D46" i="31"/>
  <c r="B46" i="31"/>
  <c r="E43" i="31"/>
  <c r="E42" i="31"/>
  <c r="B42" i="31"/>
  <c r="B51" i="31" s="1"/>
  <c r="E41" i="31"/>
  <c r="Q31" i="31"/>
  <c r="B30" i="31"/>
  <c r="Q30" i="31"/>
  <c r="Q25" i="31"/>
  <c r="B24" i="31"/>
  <c r="D24" i="30"/>
  <c r="B23" i="31"/>
  <c r="Q23" i="31"/>
  <c r="Q21" i="31"/>
  <c r="Q20" i="31"/>
  <c r="B9" i="31"/>
  <c r="B5" i="31"/>
  <c r="Q5" i="31"/>
  <c r="D21" i="30"/>
  <c r="Q26" i="31"/>
  <c r="D27" i="30"/>
  <c r="D18" i="30"/>
  <c r="I18" i="30"/>
  <c r="D15" i="30"/>
  <c r="I15" i="30"/>
  <c r="Q9" i="31"/>
  <c r="N3" i="31"/>
  <c r="M3" i="31"/>
  <c r="M14" i="31"/>
  <c r="L3" i="31"/>
  <c r="L32" i="31" s="1"/>
  <c r="K3" i="31"/>
  <c r="K32" i="31" s="1"/>
  <c r="J3" i="31"/>
  <c r="J32" i="31" s="1"/>
  <c r="I3" i="31"/>
  <c r="I32" i="31" s="1"/>
  <c r="H3" i="31"/>
  <c r="G3" i="31"/>
  <c r="E3" i="31"/>
  <c r="E32" i="31" s="1"/>
  <c r="D3" i="31"/>
  <c r="D32" i="31" s="1"/>
  <c r="C3" i="31"/>
  <c r="B3" i="31"/>
  <c r="D50" i="30"/>
  <c r="H50" i="30" s="1"/>
  <c r="I50" i="30" s="1"/>
  <c r="C86" i="11"/>
  <c r="H12" i="31"/>
  <c r="P12" i="31" s="1"/>
  <c r="I12" i="11"/>
  <c r="AA12" i="11"/>
  <c r="AA35" i="11" s="1"/>
  <c r="AH35" i="11"/>
  <c r="AH39" i="11"/>
  <c r="C50" i="11"/>
  <c r="D51" i="11" s="1"/>
  <c r="AH40" i="11"/>
  <c r="L19" i="8"/>
  <c r="L20" i="8" s="1"/>
  <c r="K19" i="8"/>
  <c r="F19" i="8"/>
  <c r="G19" i="8"/>
  <c r="N24" i="8"/>
  <c r="N21" i="8"/>
  <c r="N18" i="8"/>
  <c r="N16" i="8"/>
  <c r="N14" i="8"/>
  <c r="N13" i="8"/>
  <c r="D22" i="8"/>
  <c r="N22" i="8" s="1"/>
  <c r="D15" i="8"/>
  <c r="D19" i="8"/>
  <c r="D20" i="8" s="1"/>
  <c r="D57" i="11"/>
  <c r="C76" i="11"/>
  <c r="D58" i="11"/>
  <c r="AP32" i="11"/>
  <c r="C92" i="11"/>
  <c r="D92" i="11" s="1"/>
  <c r="C91" i="11"/>
  <c r="D91" i="11" s="1"/>
  <c r="C90" i="11"/>
  <c r="D90" i="11" s="1"/>
  <c r="AL36" i="11"/>
  <c r="AC35" i="11"/>
  <c r="C24" i="10"/>
  <c r="AN35" i="11"/>
  <c r="Y35" i="11"/>
  <c r="X35" i="11"/>
  <c r="AM35" i="11"/>
  <c r="AF35" i="11"/>
  <c r="D38" i="10"/>
  <c r="C44" i="11"/>
  <c r="H19" i="8"/>
  <c r="H23" i="8"/>
  <c r="N23" i="8" s="1"/>
  <c r="E19" i="8"/>
  <c r="J17" i="8"/>
  <c r="J19" i="8" s="1"/>
  <c r="C22" i="11"/>
  <c r="C24" i="11"/>
  <c r="O24" i="11" s="1"/>
  <c r="R24" i="11" s="1"/>
  <c r="AP24" i="11" s="1"/>
  <c r="AG35" i="11"/>
  <c r="AH42" i="11"/>
  <c r="AP15" i="11"/>
  <c r="W35" i="11"/>
  <c r="AE35" i="11"/>
  <c r="AO35" i="11"/>
  <c r="C19" i="11"/>
  <c r="O19" i="11" s="1"/>
  <c r="R19" i="11" s="1"/>
  <c r="K20" i="8"/>
  <c r="N15" i="8"/>
  <c r="N17" i="8"/>
  <c r="C27" i="8"/>
  <c r="I27" i="30"/>
  <c r="I26" i="30"/>
  <c r="Q27" i="31"/>
  <c r="I25" i="30"/>
  <c r="Q24" i="31"/>
  <c r="I24" i="30"/>
  <c r="D23" i="30"/>
  <c r="I21" i="30"/>
  <c r="AA37" i="11"/>
  <c r="H6" i="31"/>
  <c r="AB13" i="11"/>
  <c r="AB35" i="11" s="1"/>
  <c r="C68" i="11"/>
  <c r="B45" i="31"/>
  <c r="C43" i="11"/>
  <c r="D44" i="11" s="1"/>
  <c r="I23" i="30"/>
  <c r="C55" i="11"/>
  <c r="C33" i="11"/>
  <c r="M32" i="31" l="1"/>
  <c r="N19" i="8"/>
  <c r="E20" i="8"/>
  <c r="N20" i="8" s="1"/>
  <c r="C28" i="8"/>
  <c r="C34" i="8" s="1"/>
  <c r="B14" i="31"/>
  <c r="D44" i="30" s="1"/>
  <c r="H44" i="30" s="1"/>
  <c r="D35" i="10"/>
  <c r="D37" i="10" s="1"/>
  <c r="C81" i="11"/>
  <c r="I29" i="11"/>
  <c r="I35" i="11" s="1"/>
  <c r="F32" i="31"/>
  <c r="O33" i="31"/>
  <c r="C11" i="11"/>
  <c r="G11" i="31"/>
  <c r="P11" i="31" s="1"/>
  <c r="D13" i="30" s="1"/>
  <c r="H13" i="30" s="1"/>
  <c r="I13" i="30" s="1"/>
  <c r="Q12" i="31"/>
  <c r="D14" i="30"/>
  <c r="H14" i="30" s="1"/>
  <c r="I14" i="30" s="1"/>
  <c r="H32" i="31"/>
  <c r="G13" i="31"/>
  <c r="N13" i="31" s="1"/>
  <c r="Q13" i="31" s="1"/>
  <c r="G6" i="31"/>
  <c r="D76" i="15"/>
  <c r="C23" i="11"/>
  <c r="O23" i="11" s="1"/>
  <c r="R23" i="11" s="1"/>
  <c r="AP23" i="11" s="1"/>
  <c r="O32" i="31"/>
  <c r="Q3" i="31"/>
  <c r="E40" i="31"/>
  <c r="H22" i="30"/>
  <c r="AH41" i="11"/>
  <c r="AH43" i="11" s="1"/>
  <c r="O22" i="11"/>
  <c r="O33" i="11"/>
  <c r="AP19" i="11"/>
  <c r="B47" i="31"/>
  <c r="C71" i="11"/>
  <c r="V43" i="11" s="1"/>
  <c r="J33" i="31"/>
  <c r="J34" i="31" s="1"/>
  <c r="C18" i="11"/>
  <c r="C82" i="11"/>
  <c r="AJ31" i="11"/>
  <c r="AJ35" i="11" s="1"/>
  <c r="C80" i="11"/>
  <c r="V41" i="11"/>
  <c r="V42" i="11"/>
  <c r="C64" i="11"/>
  <c r="C72" i="11"/>
  <c r="B16" i="31"/>
  <c r="D46" i="30" l="1"/>
  <c r="L25" i="8"/>
  <c r="N25" i="8" s="1"/>
  <c r="C30" i="8"/>
  <c r="C35" i="8" s="1"/>
  <c r="Q14" i="31"/>
  <c r="O34" i="31"/>
  <c r="C83" i="11"/>
  <c r="Q11" i="31"/>
  <c r="N32" i="31"/>
  <c r="G32" i="31"/>
  <c r="B6" i="31"/>
  <c r="D39" i="10"/>
  <c r="I44" i="30"/>
  <c r="H46" i="30"/>
  <c r="R22" i="11"/>
  <c r="AP22" i="11" s="1"/>
  <c r="R33" i="11"/>
  <c r="U33" i="11" s="1"/>
  <c r="AP33" i="11" s="1"/>
  <c r="O18" i="11"/>
  <c r="R18" i="11" s="1"/>
  <c r="O11" i="11"/>
  <c r="L33" i="31"/>
  <c r="L34" i="31" s="1"/>
  <c r="AK31" i="11"/>
  <c r="AK35" i="11" s="1"/>
  <c r="F33" i="31"/>
  <c r="F34" i="31" s="1"/>
  <c r="C30" i="11"/>
  <c r="C62" i="11"/>
  <c r="C10" i="11"/>
  <c r="C27" i="11"/>
  <c r="C28" i="11"/>
  <c r="B32" i="31"/>
  <c r="Q16" i="31"/>
  <c r="D38" i="30"/>
  <c r="C36" i="8" l="1"/>
  <c r="M36" i="8" s="1"/>
  <c r="C21" i="11"/>
  <c r="O21" i="11" s="1"/>
  <c r="R21" i="11" s="1"/>
  <c r="AP21" i="11" s="1"/>
  <c r="N33" i="31"/>
  <c r="N34" i="31" s="1"/>
  <c r="H58" i="11"/>
  <c r="G31" i="11"/>
  <c r="G8" i="11" s="1"/>
  <c r="G35" i="11" s="1"/>
  <c r="Q6" i="31"/>
  <c r="D35" i="30"/>
  <c r="R11" i="11"/>
  <c r="AD11" i="11" s="1"/>
  <c r="AP11" i="11" s="1"/>
  <c r="Z18" i="11"/>
  <c r="Z35" i="11" s="1"/>
  <c r="O28" i="11"/>
  <c r="O27" i="11"/>
  <c r="O30" i="11"/>
  <c r="O10" i="11"/>
  <c r="C17" i="31"/>
  <c r="C32" i="31" s="1"/>
  <c r="C31" i="11"/>
  <c r="E33" i="31"/>
  <c r="E34" i="31" s="1"/>
  <c r="H64" i="11"/>
  <c r="C12" i="11"/>
  <c r="C16" i="11"/>
  <c r="C9" i="11"/>
  <c r="V40" i="11"/>
  <c r="V44" i="11" s="1"/>
  <c r="V29" i="11" s="1"/>
  <c r="V35" i="11" s="1"/>
  <c r="B33" i="31"/>
  <c r="B34" i="31" s="1"/>
  <c r="C7" i="11"/>
  <c r="O7" i="11" s="1"/>
  <c r="R7" i="11" s="1"/>
  <c r="D59" i="30"/>
  <c r="C20" i="11"/>
  <c r="M33" i="31"/>
  <c r="M34" i="31" s="1"/>
  <c r="C13" i="11"/>
  <c r="H33" i="31"/>
  <c r="H34" i="31" s="1"/>
  <c r="F38" i="30"/>
  <c r="H38" i="30"/>
  <c r="D41" i="30"/>
  <c r="C26" i="11"/>
  <c r="H482" i="33" l="1"/>
  <c r="F64" i="15"/>
  <c r="P36" i="8" s="1"/>
  <c r="N482" i="33"/>
  <c r="P17" i="31"/>
  <c r="Q17" i="31" s="1"/>
  <c r="C8" i="11"/>
  <c r="O8" i="11" s="1"/>
  <c r="R8" i="11" s="1"/>
  <c r="F35" i="30"/>
  <c r="F41" i="30" s="1"/>
  <c r="F48" i="30" s="1"/>
  <c r="H35" i="30"/>
  <c r="D33" i="31"/>
  <c r="D34" i="31" s="1"/>
  <c r="R30" i="11"/>
  <c r="U30" i="11" s="1"/>
  <c r="AP30" i="11" s="1"/>
  <c r="R27" i="11"/>
  <c r="U27" i="11" s="1"/>
  <c r="AP27" i="11" s="1"/>
  <c r="R28" i="11"/>
  <c r="U28" i="11" s="1"/>
  <c r="AP28" i="11" s="1"/>
  <c r="R10" i="11"/>
  <c r="O20" i="11"/>
  <c r="O9" i="11"/>
  <c r="R9" i="11" s="1"/>
  <c r="O12" i="11"/>
  <c r="R12" i="11" s="1"/>
  <c r="O31" i="11"/>
  <c r="R31" i="11" s="1"/>
  <c r="AP31" i="11" s="1"/>
  <c r="O26" i="11"/>
  <c r="R26" i="11" s="1"/>
  <c r="O13" i="11"/>
  <c r="AP18" i="11"/>
  <c r="P32" i="31"/>
  <c r="Q32" i="31" s="1"/>
  <c r="G33" i="31"/>
  <c r="G34" i="31" s="1"/>
  <c r="K33" i="31"/>
  <c r="K34" i="31" s="1"/>
  <c r="C14" i="11"/>
  <c r="I33" i="31"/>
  <c r="I34" i="31" s="1"/>
  <c r="C29" i="11"/>
  <c r="AP36" i="11"/>
  <c r="AP7" i="11"/>
  <c r="I38" i="30"/>
  <c r="H41" i="30"/>
  <c r="D16" i="30" l="1"/>
  <c r="H16" i="30" s="1"/>
  <c r="I16" i="30" s="1"/>
  <c r="F65" i="15"/>
  <c r="C76" i="15" s="1"/>
  <c r="F76" i="15"/>
  <c r="C33" i="31"/>
  <c r="C34" i="31" s="1"/>
  <c r="R13" i="11"/>
  <c r="U13" i="11" s="1"/>
  <c r="AP13" i="11" s="1"/>
  <c r="AI35" i="11"/>
  <c r="T9" i="11"/>
  <c r="AP9" i="11" s="1"/>
  <c r="I35" i="30"/>
  <c r="R20" i="11"/>
  <c r="AL20" i="11" s="1"/>
  <c r="U10" i="11"/>
  <c r="AP10" i="11" s="1"/>
  <c r="AP12" i="11"/>
  <c r="T26" i="11"/>
  <c r="AD8" i="11"/>
  <c r="AD35" i="11" s="1"/>
  <c r="O14" i="11"/>
  <c r="R14" i="11" s="1"/>
  <c r="O16" i="11"/>
  <c r="R16" i="11" s="1"/>
  <c r="O29" i="11"/>
  <c r="C34" i="11"/>
  <c r="D34" i="11" s="1"/>
  <c r="D10" i="30"/>
  <c r="H10" i="30" s="1"/>
  <c r="H19" i="30" s="1"/>
  <c r="H28" i="30" s="1"/>
  <c r="H32" i="30" s="1"/>
  <c r="C25" i="11"/>
  <c r="D25" i="11" s="1"/>
  <c r="C25" i="10" l="1"/>
  <c r="T35" i="11"/>
  <c r="AP20" i="11"/>
  <c r="AL35" i="11"/>
  <c r="R29" i="11"/>
  <c r="U29" i="11" s="1"/>
  <c r="AP29" i="11" s="1"/>
  <c r="AP8" i="11"/>
  <c r="AP26" i="11"/>
  <c r="U16" i="11"/>
  <c r="AP16" i="11" s="1"/>
  <c r="U14" i="11"/>
  <c r="AP14" i="11" s="1"/>
  <c r="C38" i="11"/>
  <c r="D35" i="11" s="1"/>
  <c r="O34" i="11"/>
  <c r="D19" i="30"/>
  <c r="D28" i="30" s="1"/>
  <c r="D32" i="30" s="1"/>
  <c r="D48" i="30" s="1"/>
  <c r="D52" i="30" s="1"/>
  <c r="H52" i="30" s="1"/>
  <c r="I52" i="30" s="1"/>
  <c r="I10" i="30"/>
  <c r="P33" i="31"/>
  <c r="AL37" i="11" l="1"/>
  <c r="C33" i="10"/>
  <c r="R34" i="11"/>
  <c r="AP34" i="11" s="1"/>
  <c r="U35" i="11"/>
  <c r="C17" i="10" s="1"/>
  <c r="I53" i="30"/>
  <c r="D60" i="30"/>
  <c r="C35" i="11"/>
  <c r="P34" i="31"/>
  <c r="Q33" i="31"/>
  <c r="Q34" i="31" s="1"/>
  <c r="C35" i="10" l="1"/>
  <c r="C37" i="10" s="1"/>
  <c r="C42" i="10" s="1"/>
  <c r="O35" i="11"/>
  <c r="R35" i="11" l="1"/>
  <c r="AP35" i="11"/>
  <c r="AP37" i="11" s="1"/>
</calcChain>
</file>

<file path=xl/comments1.xml><?xml version="1.0" encoding="utf-8"?>
<comments xmlns="http://schemas.openxmlformats.org/spreadsheetml/2006/main">
  <authors>
    <author>Fiorella Cardozo</author>
  </authors>
  <commentList>
    <comment ref="U10" authorId="0" shapeId="0">
      <text>
        <r>
          <rPr>
            <b/>
            <sz val="9"/>
            <color indexed="81"/>
            <rFont val="Tahoma"/>
            <family val="2"/>
          </rPr>
          <t>Fiorella Cardozo:</t>
        </r>
        <r>
          <rPr>
            <sz val="9"/>
            <color indexed="81"/>
            <rFont val="Tahoma"/>
            <family val="2"/>
          </rPr>
          <t xml:space="preserve">
por anticipos</t>
        </r>
      </text>
    </comment>
    <comment ref="AC30" authorId="0" shapeId="0">
      <text>
        <r>
          <rPr>
            <b/>
            <sz val="9"/>
            <color indexed="81"/>
            <rFont val="Tahoma"/>
            <family val="2"/>
          </rPr>
          <t>Fiorella Cardozo:</t>
        </r>
        <r>
          <rPr>
            <sz val="9"/>
            <color indexed="81"/>
            <rFont val="Tahoma"/>
            <family val="2"/>
          </rPr>
          <t xml:space="preserve">
van ventas de BU si hay</t>
        </r>
      </text>
    </comment>
  </commentList>
</comments>
</file>

<file path=xl/sharedStrings.xml><?xml version="1.0" encoding="utf-8"?>
<sst xmlns="http://schemas.openxmlformats.org/spreadsheetml/2006/main" count="2669" uniqueCount="1872">
  <si>
    <t>1</t>
  </si>
  <si>
    <t>Activo</t>
  </si>
  <si>
    <t>Caja</t>
  </si>
  <si>
    <t>GS</t>
  </si>
  <si>
    <t>USD</t>
  </si>
  <si>
    <t>Pasivo</t>
  </si>
  <si>
    <t>1.1.1.2.1.1.0001</t>
  </si>
  <si>
    <t>L.PRO.GS.ITAU.100180462</t>
  </si>
  <si>
    <t>1.1.1.2.1.1.0002</t>
  </si>
  <si>
    <t>L.PRO.USD.ITAU.150005827</t>
  </si>
  <si>
    <t>1.1.1.2.1.1.0008</t>
  </si>
  <si>
    <t>L.PRO.USD.AMAMBAY.10100001735</t>
  </si>
  <si>
    <t>1.1.1.2.1.1.0010</t>
  </si>
  <si>
    <t>L.PRO.GS.CONTINENTAL.123328482</t>
  </si>
  <si>
    <t>1.1.1.2.1.1.0015</t>
  </si>
  <si>
    <t>1.1.2.1.2.2.0004</t>
  </si>
  <si>
    <t>CRÉDITO CLIENTES GS</t>
  </si>
  <si>
    <t>Créditos fiscales</t>
  </si>
  <si>
    <t>IVA COMPRAS 10%</t>
  </si>
  <si>
    <t>1.1.2.4.3.1.0004</t>
  </si>
  <si>
    <t>1.1.2.4.3.1.0005</t>
  </si>
  <si>
    <t>RETENCIONES COMPUTABLES GS</t>
  </si>
  <si>
    <t>PAGOS VARIOS GS (ADELANTADO)</t>
  </si>
  <si>
    <t>Deudores por intermediación</t>
  </si>
  <si>
    <t>COMISIONES A COBRAR1 USD</t>
  </si>
  <si>
    <t>COMISIONES A COBRAR GS</t>
  </si>
  <si>
    <t>1.1.2.5.1.1.0999</t>
  </si>
  <si>
    <t>1.1.2.8.1.1.0001</t>
  </si>
  <si>
    <t>1.1.2.8.1.1.0023</t>
  </si>
  <si>
    <t>1.1.3.8.2.1.0003</t>
  </si>
  <si>
    <t>INTERESES A COBRAR VALORES GS</t>
  </si>
  <si>
    <t>1.1.2.8.9.1.0999</t>
  </si>
  <si>
    <t>DIVERSOS VARIOS USD</t>
  </si>
  <si>
    <t>1.1.3.3.1.1.0001</t>
  </si>
  <si>
    <t>VALORES PRIVADOS NAC USD</t>
  </si>
  <si>
    <t>1.1.3.3.1.1.0002</t>
  </si>
  <si>
    <t>VALORES PRIVADOS NACIONALES GS</t>
  </si>
  <si>
    <t>Intereses a cobrar por inversiones temporarias</t>
  </si>
  <si>
    <t>1.1.3.8.2.1.0001</t>
  </si>
  <si>
    <t>INTERESES A COBRAR VALORES USD</t>
  </si>
  <si>
    <t>ACCION DE BVPASA</t>
  </si>
  <si>
    <t>1.2.4.2.1.1.0001</t>
  </si>
  <si>
    <t>MUEBLES Y UTILES VALORES ORIGI</t>
  </si>
  <si>
    <t>1.2.4.2.1.1.0009</t>
  </si>
  <si>
    <t>MUEBLES Y UTILES AMORTIZACION</t>
  </si>
  <si>
    <t>MAQUINAS Y EQUIPOS VALORES ORI</t>
  </si>
  <si>
    <t>EQUIPOS DE COMPUTACION GS</t>
  </si>
  <si>
    <t>1.2.3.9.1.1.0124</t>
  </si>
  <si>
    <t>1.2.5.1.1.1.0001</t>
  </si>
  <si>
    <t>GASTOS DE CONSTITUCION</t>
  </si>
  <si>
    <t>1.2.5.1.1.1.0009</t>
  </si>
  <si>
    <t>GASTOS DE CONSTITUCION AMORTIZ</t>
  </si>
  <si>
    <t>1.2.4.5.1.1.0002</t>
  </si>
  <si>
    <t>1.2.4.5.1.1.0009</t>
  </si>
  <si>
    <t>EQUIPOS DE COMPUTACION AMORTIZ</t>
  </si>
  <si>
    <t>1.2.5.4.1.1.0001</t>
  </si>
  <si>
    <t>PROGRAMAS INFORMÁTICOS</t>
  </si>
  <si>
    <t>1.2.5.4.1.1.0009</t>
  </si>
  <si>
    <t>PROGRAMAS INFORMATICOS AMORTIZ</t>
  </si>
  <si>
    <t>1.2.4.6.1.1.0001</t>
  </si>
  <si>
    <t>MEJORAS EN INMUEBLES ARRENDADO</t>
  </si>
  <si>
    <t>1.2.4.6.1.1.0009</t>
  </si>
  <si>
    <t>MEJORES ENINMUEBLES ARRENDADOS</t>
  </si>
  <si>
    <t>2</t>
  </si>
  <si>
    <t>Partes relacionadas</t>
  </si>
  <si>
    <t>Provisiones</t>
  </si>
  <si>
    <t>2.1.3.4.1.1.0003</t>
  </si>
  <si>
    <t>REINTEGROS A PAGAR GS</t>
  </si>
  <si>
    <t>2.1.3.4.4.1.0011</t>
  </si>
  <si>
    <t>2.1.3.4.5.1.0001</t>
  </si>
  <si>
    <t>BVPASA S.A ARANCEL</t>
  </si>
  <si>
    <t>2.1.3.4.5.1.0003</t>
  </si>
  <si>
    <t>FONDO DE GARANTIA BVPASA</t>
  </si>
  <si>
    <t>2.1.3.5.1.1.0001</t>
  </si>
  <si>
    <t>IPS A PAGAR</t>
  </si>
  <si>
    <t>2.1.3.6.3.1.0013</t>
  </si>
  <si>
    <t>RET. A PAGAR RENTA</t>
  </si>
  <si>
    <t>2.1.3.6.3.1.0014</t>
  </si>
  <si>
    <t>RET. A PAGAR IVA</t>
  </si>
  <si>
    <t>2.1.3.6.3.2.0002</t>
  </si>
  <si>
    <t>IVA VENTAS 10% USD</t>
  </si>
  <si>
    <t>2.1.3.9.1.1.0001</t>
  </si>
  <si>
    <t>COPACO GS</t>
  </si>
  <si>
    <t>2.1.3.9.1.1.0003</t>
  </si>
  <si>
    <t>2.1.3.9.1.1.0010</t>
  </si>
  <si>
    <t>CLARO A PAGAR GS</t>
  </si>
  <si>
    <t>2.1.3.9.1.1.0009</t>
  </si>
  <si>
    <t>TIGO A PAGAR</t>
  </si>
  <si>
    <t>2.1.3.9.1.1.0032</t>
  </si>
  <si>
    <t>VISA ITAU GS</t>
  </si>
  <si>
    <t>DYNATECH USD</t>
  </si>
  <si>
    <t>BLOOMBERG USD</t>
  </si>
  <si>
    <t>ACREEDORES VARIOS USD.</t>
  </si>
  <si>
    <t>2.1.3.9.2.1.0012</t>
  </si>
  <si>
    <t>2.1.3.9.2.1.0018</t>
  </si>
  <si>
    <t>2.1.3.9.2.1.0999</t>
  </si>
  <si>
    <t>3</t>
  </si>
  <si>
    <t>CAPITAL INTEGRADO</t>
  </si>
  <si>
    <t>3.1.1.1.1.1.0001</t>
  </si>
  <si>
    <t>3.1.1.2.1.1.0001</t>
  </si>
  <si>
    <t>APORTES A CAPITALIZAR</t>
  </si>
  <si>
    <t>RESERVA REVALUO LEY 125/91/</t>
  </si>
  <si>
    <t>3.3.1.1.1.1.0001</t>
  </si>
  <si>
    <t>3.3.1.2.1.1.0001</t>
  </si>
  <si>
    <t>SUPERAVIT POR REVALUO ACCIONIS</t>
  </si>
  <si>
    <t>RESULTADOS EJERCICIOS ANTERIOR</t>
  </si>
  <si>
    <t>3.4.1.1.1.1.0001</t>
  </si>
  <si>
    <t>4</t>
  </si>
  <si>
    <t>OTRAS COMISIONES GAN C/IVA USD</t>
  </si>
  <si>
    <t>OTRAS COMISIONES GAN C/IVA GS</t>
  </si>
  <si>
    <t>4.1.1.9.1.9.0003</t>
  </si>
  <si>
    <t>COM POR COLOCACION PRIMARA GS</t>
  </si>
  <si>
    <t>4.1.1.9.1.9.0004</t>
  </si>
  <si>
    <t>COM POR COLOCACION PRIMARA USD</t>
  </si>
  <si>
    <t>4.1.1.9.1.9.0001</t>
  </si>
  <si>
    <t>4.1.1.9.1.9.0002</t>
  </si>
  <si>
    <t>4.1.1.9.2.2.0001</t>
  </si>
  <si>
    <t>ARANCELES POR ACREENCIAS USD</t>
  </si>
  <si>
    <t>4.1.1.9.2.2.0009</t>
  </si>
  <si>
    <t>ARANCELES POR ACREENCIAS GS</t>
  </si>
  <si>
    <t>4.1.2.1.2.1.0001</t>
  </si>
  <si>
    <t>INTERESES GANADOS CP GS</t>
  </si>
  <si>
    <t>4.1.2.2.1.1.0001</t>
  </si>
  <si>
    <t>DIFERENCIAS DE CAMBIOS GANADAS</t>
  </si>
  <si>
    <t>4.1.2.1.2.1.0002</t>
  </si>
  <si>
    <t>INTERESES GANADOS USD</t>
  </si>
  <si>
    <t>4.1.2.2.1.1.0008</t>
  </si>
  <si>
    <t>DIFERENCIA DE CAMBIO ORDEN</t>
  </si>
  <si>
    <t>Ingresos por venta de cartera propia</t>
  </si>
  <si>
    <t>DIFERENCIA DE COTIZACION COMPR</t>
  </si>
  <si>
    <t>DIFERENCIA DE COTIZACION VENTA</t>
  </si>
  <si>
    <t>4.1.2.3.1.1.1001</t>
  </si>
  <si>
    <t>4.1.2.3.1.1.1002</t>
  </si>
  <si>
    <t>4.1.2.3.1.1.1004</t>
  </si>
  <si>
    <t>DIF COTIZACION VENTA AJU PP GS</t>
  </si>
  <si>
    <t>4.1.2.3.1.2.0001</t>
  </si>
  <si>
    <t>4.1.2.3.1.2.0002</t>
  </si>
  <si>
    <t>INGRESOS POR VALUACIÓN CP USD</t>
  </si>
  <si>
    <t>INGRESO POR VALUACION CP GS</t>
  </si>
  <si>
    <t>4.1.9.1.2.1.0001</t>
  </si>
  <si>
    <t>4.1.9.1.2.1.0004</t>
  </si>
  <si>
    <t>5</t>
  </si>
  <si>
    <t>Sueldos y cargas sociales</t>
  </si>
  <si>
    <t>RETRIBUCIONES PERSONAL ADM USD</t>
  </si>
  <si>
    <t>RETRIBUCIONES PERSONAL GS</t>
  </si>
  <si>
    <t>CARGAS SOCIALES PERSONAL ADMIN</t>
  </si>
  <si>
    <t>5.1.1.3.1.1.0001</t>
  </si>
  <si>
    <t>AGUINALDO GS</t>
  </si>
  <si>
    <t>5.1.1.1.2.1.0001</t>
  </si>
  <si>
    <t>5.1.1.1.2.1.0002</t>
  </si>
  <si>
    <t>5.1.1.2.2.1.0001</t>
  </si>
  <si>
    <t>AGUINALDOS USD</t>
  </si>
  <si>
    <t>5.1.1.3.2.1.0001</t>
  </si>
  <si>
    <t>Gastos generales</t>
  </si>
  <si>
    <t>LICENCIA USD</t>
  </si>
  <si>
    <t>5.1.1.3.2.1.0002</t>
  </si>
  <si>
    <t>LICENCIA GS</t>
  </si>
  <si>
    <t>Honorarios profesionales</t>
  </si>
  <si>
    <t>5.1.1.4.1.1.0002</t>
  </si>
  <si>
    <t>HONORARIOS AUDITORES EXTERNOS</t>
  </si>
  <si>
    <t>5.1.1.4.1.1.0013</t>
  </si>
  <si>
    <t>HONORARIOS PROF GS</t>
  </si>
  <si>
    <t>5.1.1.4.1.1.0015</t>
  </si>
  <si>
    <t>HONORARIOS PROFESIONALES USD</t>
  </si>
  <si>
    <t>5.1.1.9.1.1.0001</t>
  </si>
  <si>
    <t>BONIFICACION USD</t>
  </si>
  <si>
    <t>5.1.1.9.1.1.0098</t>
  </si>
  <si>
    <t>Alquileres</t>
  </si>
  <si>
    <t>OTRAS PRESTACIONES AL PERSONAL</t>
  </si>
  <si>
    <t>5.1.2.1.1.1.0001</t>
  </si>
  <si>
    <t>ALQUILERES GS</t>
  </si>
  <si>
    <t>5.1.2.1.1.1.0002</t>
  </si>
  <si>
    <t>ALQUILERES USD</t>
  </si>
  <si>
    <t>5.1.2.2.1.1.0001</t>
  </si>
  <si>
    <t>Seguros</t>
  </si>
  <si>
    <t>5.1.2.2.1.1.0002</t>
  </si>
  <si>
    <t>SEGUROS USD</t>
  </si>
  <si>
    <t>5.1.2.3.1.1.0001</t>
  </si>
  <si>
    <t>LOCOMOCION GS</t>
  </si>
  <si>
    <t>5.1.2.3.1.1.0011</t>
  </si>
  <si>
    <t>VIAJES GS</t>
  </si>
  <si>
    <t>5.1.2.3.1.1.0012</t>
  </si>
  <si>
    <t>VIAJES USD</t>
  </si>
  <si>
    <t>$A</t>
  </si>
  <si>
    <t>5.1.2.4.1.1.0002</t>
  </si>
  <si>
    <t>AGUA GS</t>
  </si>
  <si>
    <t>5.1.2.4.1.1.0003</t>
  </si>
  <si>
    <t>TELEFONO GS</t>
  </si>
  <si>
    <t>5.1.2.4.1.1.0004</t>
  </si>
  <si>
    <t>CELULARES GS</t>
  </si>
  <si>
    <t>5.1.2.4.1.1.0001</t>
  </si>
  <si>
    <t>LUZ GS</t>
  </si>
  <si>
    <t>5.1.2.4.1.1.0005</t>
  </si>
  <si>
    <t>INTERNET GS</t>
  </si>
  <si>
    <t>5.1.2.5.1.2.0002</t>
  </si>
  <si>
    <t>ARANCEL OP. EN CNV</t>
  </si>
  <si>
    <t>5.1.2.5.1.2.0001</t>
  </si>
  <si>
    <t>Aranceles por negociación Bolsa de Valores</t>
  </si>
  <si>
    <t>ARANCEL OP. EN BVPASA</t>
  </si>
  <si>
    <t>5.1.2.9.1.1.0001</t>
  </si>
  <si>
    <t>CAPACITACION AL PERSONAL GS</t>
  </si>
  <si>
    <t>5.1.2.9.2.1.1001</t>
  </si>
  <si>
    <t>PAPELERIA Y UTILES DE ESCRITOR</t>
  </si>
  <si>
    <t>5.1.2.9.3.1.1001</t>
  </si>
  <si>
    <t>LIMPIEZA Y VIGILANCIA GS</t>
  </si>
  <si>
    <t>5.1.2.9.6.1.0001</t>
  </si>
  <si>
    <t>SUSCRIPCIONES YAFILIACIONES GS</t>
  </si>
  <si>
    <t>5.1.2.9.6.1.0002</t>
  </si>
  <si>
    <t>SUSCRIPCIONES Y AFILIACIONES U</t>
  </si>
  <si>
    <t>5.1.2.9.6.1.0003</t>
  </si>
  <si>
    <t>CUOTA MENSUAL SEN</t>
  </si>
  <si>
    <t>5.1.2.9.7.1.0001</t>
  </si>
  <si>
    <t>GASTOS COMUNES EFICFICIO GS</t>
  </si>
  <si>
    <t>5.1.2.9.9.1.0001</t>
  </si>
  <si>
    <t>GASTOS VARIOS GS</t>
  </si>
  <si>
    <t>5.1.2.9.9.1.0004</t>
  </si>
  <si>
    <t>GASTOS NO DEDUCIBLES GS</t>
  </si>
  <si>
    <t>5.1.2.9.9.9.9991</t>
  </si>
  <si>
    <t>RESULTADO POR AJUSTE DE SALDO</t>
  </si>
  <si>
    <t>5.1.2.9.9.9.9992</t>
  </si>
  <si>
    <t>5.1.3.1.1.1.0001</t>
  </si>
  <si>
    <t>PUBLICIDAD GS</t>
  </si>
  <si>
    <t>Publicidad y propaganda</t>
  </si>
  <si>
    <t>5.1.3.4.1.1.0001</t>
  </si>
  <si>
    <t>VIATICOS Y GASTOS DE REPRESENT</t>
  </si>
  <si>
    <t>5.1.3.6.1.1.0001</t>
  </si>
  <si>
    <t>Otros gastos operativos</t>
  </si>
  <si>
    <t>CORRESPONDENCIA GS</t>
  </si>
  <si>
    <t>5.1.3.9.1.1.0001</t>
  </si>
  <si>
    <t>5.1.3.9.1.1.0002</t>
  </si>
  <si>
    <t>COMISIONES PAGADAS</t>
  </si>
  <si>
    <t>5.1.3.9.1.1.0004</t>
  </si>
  <si>
    <t>COMISIONES PAGADAS USD</t>
  </si>
  <si>
    <t>5.1.3.9.1.1.0098</t>
  </si>
  <si>
    <t>OTROS GASTOS COMERCIALIZACION</t>
  </si>
  <si>
    <t>5.1.4.2.1.1.0098</t>
  </si>
  <si>
    <t>SERVICIO MANTENIMIENTO GS VARI</t>
  </si>
  <si>
    <t>5.1.4.2.1.1.0099</t>
  </si>
  <si>
    <t>SERVICIO DE MANTENIMIENTO USD</t>
  </si>
  <si>
    <t>5.1.4.3.1.1.0001</t>
  </si>
  <si>
    <t>CONTRATACION DE SERVICIOS DE C</t>
  </si>
  <si>
    <t>5.1.4.9.1.1.0001</t>
  </si>
  <si>
    <t>OTROS GASTOS DE COMPUTACION GS</t>
  </si>
  <si>
    <t>5.1.6.1.1.1.0001</t>
  </si>
  <si>
    <t>IMPUESTO A LA RENTA</t>
  </si>
  <si>
    <t>5.1.5.1.2.1.0001</t>
  </si>
  <si>
    <t>Depreciaciones y amortizaciones</t>
  </si>
  <si>
    <t>AMORTIZACION MUEBLES Y UTILES</t>
  </si>
  <si>
    <t>5.1.5.1.5.1.0001</t>
  </si>
  <si>
    <t>AMORTIZACION EQUIPOS DE COMPUT</t>
  </si>
  <si>
    <t>5.1.5.1.6.1.0001</t>
  </si>
  <si>
    <t>AMORTIZACION DE MEJORAS EN INM</t>
  </si>
  <si>
    <t>5.1.5.2.1.1.0002</t>
  </si>
  <si>
    <t>AMORTIZACION SOFTWARE GS</t>
  </si>
  <si>
    <t>5.1.5.2.1.1.0001</t>
  </si>
  <si>
    <t>5.1.7.1.1.1.0002</t>
  </si>
  <si>
    <t>INTERESES PERDIDOS USD TT</t>
  </si>
  <si>
    <t>5.1.7.2.1.1.0001</t>
  </si>
  <si>
    <t>DIFERENCIA DE CBIO PERDIDA GS</t>
  </si>
  <si>
    <t>5.1.7.2.1.1.0008</t>
  </si>
  <si>
    <t>DIF DE CAMBIO PERDIDA ORDEN</t>
  </si>
  <si>
    <t>5.1.7.4.1.1.0001</t>
  </si>
  <si>
    <t>GASTOS BANCARIOS GS ITAU</t>
  </si>
  <si>
    <t>5.1.7.4.1.1.0002</t>
  </si>
  <si>
    <t>5.1.7.4.1.1.0099</t>
  </si>
  <si>
    <t>GASTOS BANCARIOS GS GENERICO</t>
  </si>
  <si>
    <t>5.1.7.4.2.1.0001</t>
  </si>
  <si>
    <t>GASTOS BANCARIOS USD ITAU</t>
  </si>
  <si>
    <t>5.1.7.4.2.1.0002</t>
  </si>
  <si>
    <t>5.1.7.4.2.1.0099</t>
  </si>
  <si>
    <t>GASTOS BANCARIOS USD GENERICO</t>
  </si>
  <si>
    <t>5.1.7.9.1.1.0001</t>
  </si>
  <si>
    <t>EGRESO POR VALUACION DE CP USD</t>
  </si>
  <si>
    <t>6</t>
  </si>
  <si>
    <t>Cuentas de orden deudoras</t>
  </si>
  <si>
    <t>6.1.1.2.1.1.0002</t>
  </si>
  <si>
    <t>L.TER.USD.BVPASA.3040</t>
  </si>
  <si>
    <t>6.1.1.2.1.1.0003</t>
  </si>
  <si>
    <t>L.TER.GS.ITAU.120175099</t>
  </si>
  <si>
    <t>6.1.1.2.1.1.0004</t>
  </si>
  <si>
    <t>L.TER.USD.ITAU.110038421</t>
  </si>
  <si>
    <t>6.1.1.2.1.1.0006</t>
  </si>
  <si>
    <t>PPI.L.TER.USD.ITAU.110038421</t>
  </si>
  <si>
    <t>6.1.1.2.2.1.0036</t>
  </si>
  <si>
    <t>I.TER.USD.PUENTE UY.2816</t>
  </si>
  <si>
    <t>6.1.1.2.2.9.9997</t>
  </si>
  <si>
    <t>ORDEN TRANSITORIO INT Y AMORT</t>
  </si>
  <si>
    <t>REGULARIZADORA DE BCO USD</t>
  </si>
  <si>
    <t>6.1.1.2.2.8.0002</t>
  </si>
  <si>
    <t>6.1.2.2.1.1.0001</t>
  </si>
  <si>
    <t>VALORES EMITIDOS POR ESTADO GS</t>
  </si>
  <si>
    <t>6.1.2.2.3.1.0001</t>
  </si>
  <si>
    <t>VALORES SOB EXT USD CLIENTES</t>
  </si>
  <si>
    <t>6.1.2.2.3.1.0003</t>
  </si>
  <si>
    <t>VALORES SOB EXT EUR CLIENTES</t>
  </si>
  <si>
    <t>EURO</t>
  </si>
  <si>
    <t>VALORES PRIV NACIONALES GS</t>
  </si>
  <si>
    <t>VALORES PRIV NACIONALES USD</t>
  </si>
  <si>
    <t>6.1.2.3.2.1.0001</t>
  </si>
  <si>
    <t>VALORES PRIVADOS EXTRANJ USD</t>
  </si>
  <si>
    <t>6.1.2.3.1.1.0001</t>
  </si>
  <si>
    <t>6.1.2.3.1.1.0002</t>
  </si>
  <si>
    <t>6.1.2.9.1.1.0002</t>
  </si>
  <si>
    <t>OTRAS CUENTAS DE ORDEN DEUDORA</t>
  </si>
  <si>
    <t>ACREED.DISP Y VAL CLIENTES GS.</t>
  </si>
  <si>
    <t>ACREED.DISP Y VAL CLIENTES USD</t>
  </si>
  <si>
    <t>6.2.1.1.1.1.0001</t>
  </si>
  <si>
    <t>6.2.1.1.1.1.0002</t>
  </si>
  <si>
    <t>6.2.1.1.1.1.0003</t>
  </si>
  <si>
    <t>ACREED.DISP Y VAL CLIENTES EUR</t>
  </si>
  <si>
    <t>Gastos por comisiones y servicios</t>
  </si>
  <si>
    <t>Remuneración personal superior</t>
  </si>
  <si>
    <t>Total</t>
  </si>
  <si>
    <t>1.1.1.2.1.1.0007</t>
  </si>
  <si>
    <t>L.PRO.GS.AMAMBAY.100015040</t>
  </si>
  <si>
    <t>1.1.1.2.1.1.0024</t>
  </si>
  <si>
    <t>1.1.1.2.1.1.0025</t>
  </si>
  <si>
    <t>L .PROP.ADM.GS.ITAU.101102850</t>
  </si>
  <si>
    <t>L.PROP.ADM.USD.	150007197</t>
  </si>
  <si>
    <t>ACTIVO</t>
  </si>
  <si>
    <t>PASIVO</t>
  </si>
  <si>
    <t>ACTIVO CORRIENTE</t>
  </si>
  <si>
    <t>PASIVO CORRIENTE</t>
  </si>
  <si>
    <t>Acreedores por Intermediación</t>
  </si>
  <si>
    <t>Bancos</t>
  </si>
  <si>
    <t>Títulos de renta fija</t>
  </si>
  <si>
    <t>Cuentas por cobrar a Personas y Empresas relacionadas</t>
  </si>
  <si>
    <t>Aportes y retenciones a pagar</t>
  </si>
  <si>
    <t>Otros Pasivos Corrientes</t>
  </si>
  <si>
    <t>Pagados por Adelantado</t>
  </si>
  <si>
    <t>TOTAL ACTIVO CORRIENTE</t>
  </si>
  <si>
    <t>TOTAL PASIVO CORRIENTE</t>
  </si>
  <si>
    <t>TOTAL PASIVO</t>
  </si>
  <si>
    <t>ACTIVO NO CORRIENTE</t>
  </si>
  <si>
    <t>Títulos de renta fija permanente</t>
  </si>
  <si>
    <t>Muebles y útiles</t>
  </si>
  <si>
    <t>Equipos de Informática</t>
  </si>
  <si>
    <t>Mejoras en predio ajeno</t>
  </si>
  <si>
    <t>(Depreciaciones acumuladas)</t>
  </si>
  <si>
    <t>PATRIMONIO NETO</t>
  </si>
  <si>
    <t>TOTAL ACTIVO NO CORRIENTE</t>
  </si>
  <si>
    <t>TOTAL PATRIMONIO NETO (Según el Estado de Variación del Patrimonio Neto)</t>
  </si>
  <si>
    <t>TOTAL ACTIVO</t>
  </si>
  <si>
    <t>TOTAL PASIVO Y PATRIMONIO NETO</t>
  </si>
  <si>
    <t>TOTAL CUENTAS DE ORDEN DEUDORAS</t>
  </si>
  <si>
    <t>TOTAL CUENTAS DE ORDEN ACREEDORAS</t>
  </si>
  <si>
    <t xml:space="preserve">INGRESOS OPERATIVOS </t>
  </si>
  <si>
    <t>Ingresos por intereses de cartera propia</t>
  </si>
  <si>
    <t xml:space="preserve">GASTOS OPERATIVOS </t>
  </si>
  <si>
    <t>RESULTADO OPERATIVO BRUTO</t>
  </si>
  <si>
    <t xml:space="preserve">GASTOS DE COMERCIALIZACIÓN </t>
  </si>
  <si>
    <t>Folletos e impresos</t>
  </si>
  <si>
    <t xml:space="preserve">GASTOS DE ADMINISTRACIÓN </t>
  </si>
  <si>
    <t>TOTAL</t>
  </si>
  <si>
    <t>Beneficios al personal</t>
  </si>
  <si>
    <t>Mantenimiento</t>
  </si>
  <si>
    <t>Papelería, impresos y útiles de oficina</t>
  </si>
  <si>
    <t>Impuestos, tasas y contribuciones</t>
  </si>
  <si>
    <t>RESULTADO OPERATIVO NETO</t>
  </si>
  <si>
    <t>RESULTADO DEL EJERCICIO</t>
  </si>
  <si>
    <t>1.1.1.2.2.1.0002</t>
  </si>
  <si>
    <t>1.1.1.2.2.1.0013</t>
  </si>
  <si>
    <t>I.PRO.USD.PUENTE UY.2909</t>
  </si>
  <si>
    <t>I.PROP.EURO.PUENTE PY 2909</t>
  </si>
  <si>
    <t>1.1.1.3.1.1.0001</t>
  </si>
  <si>
    <t>1.1.1.3.1.1.0002</t>
  </si>
  <si>
    <t>L.PRO.GS.BVPASA.3040</t>
  </si>
  <si>
    <t>L.PRO.USD.BVPASA.3040</t>
  </si>
  <si>
    <t>1.1.2.1.2.2.0009</t>
  </si>
  <si>
    <t>1.1.2.1.2.2.0010</t>
  </si>
  <si>
    <t>CUENTA PASE A ITAU CLIENTES GS</t>
  </si>
  <si>
    <t>CUENTA PASE ITAU CLIENTES USD</t>
  </si>
  <si>
    <t>BCO PROPIO A COMPENSAR GS</t>
  </si>
  <si>
    <t>BCO PROPIO A COMPENSAR USD</t>
  </si>
  <si>
    <t>1.1.2.1.2.2.0011</t>
  </si>
  <si>
    <t>1.1.2.1.2.2.0012</t>
  </si>
  <si>
    <t>1.1.2.5.2.1.0001</t>
  </si>
  <si>
    <t>BLOOMBERG USD (ADELANTADO)</t>
  </si>
  <si>
    <t>1.1.2.8.9.1.0989</t>
  </si>
  <si>
    <t>GARANTIAS GS</t>
  </si>
  <si>
    <t>1.2.4.4.1.1.0001</t>
  </si>
  <si>
    <t>PROVISIONES OP COMERCIALES</t>
  </si>
  <si>
    <t>2.1.3.4.9.3.0002</t>
  </si>
  <si>
    <t>1.1.1.1.1.1.0006</t>
  </si>
  <si>
    <t>FONDO FIJO GS</t>
  </si>
  <si>
    <t>1.1.2.2.1.1.0031</t>
  </si>
  <si>
    <t>ADM. DE FONDOS PATRIM. A COBRA</t>
  </si>
  <si>
    <t>INT. GANADOS CAJA DE AHORRO GS</t>
  </si>
  <si>
    <t>4.1.2.1.2.1.0007</t>
  </si>
  <si>
    <t>4.1.2.3.1.3.0001</t>
  </si>
  <si>
    <t>4.1.2.3.1.3.0002</t>
  </si>
  <si>
    <t>GBP</t>
  </si>
  <si>
    <t>5.1.1.4.1.1.0016</t>
  </si>
  <si>
    <t>HONORARIOS DE DIRECTORIO</t>
  </si>
  <si>
    <t>5.1.2.2.5.1.2004</t>
  </si>
  <si>
    <t>FONDO DE GARANTÍA GS</t>
  </si>
  <si>
    <t>5.1.2.3.1.1.0014</t>
  </si>
  <si>
    <t>GASTOS DE HOTELERÍA GS</t>
  </si>
  <si>
    <t>5.1.2.4.1.1.0006</t>
  </si>
  <si>
    <t>TV CALBLE</t>
  </si>
  <si>
    <t>5.1.2.5.1.2.0003</t>
  </si>
  <si>
    <t>ARANCEL OP.EN BVPASA USD</t>
  </si>
  <si>
    <t>5.1.2.5.1.2.0005</t>
  </si>
  <si>
    <t>FONDO GARANTÍA USD</t>
  </si>
  <si>
    <t>5.1.2.9.7.1.0003</t>
  </si>
  <si>
    <t>GASTOS DE SUPERMERCADO</t>
  </si>
  <si>
    <t>5.1.3.3.1.1.0001</t>
  </si>
  <si>
    <t>COMUNICACION Y EVENTOS</t>
  </si>
  <si>
    <t>5.1.4.3.1.1.0002</t>
  </si>
  <si>
    <t>ALQUILER FOTOCOPIADORA USD TT</t>
  </si>
  <si>
    <t>5.1.4.9.1.1.0002</t>
  </si>
  <si>
    <t>OTROS GASTOS DE COMPUTACION US</t>
  </si>
  <si>
    <t>5.1.7.4.1.1.0008</t>
  </si>
  <si>
    <t>GASTOS BANCARIOS USD ATLAS</t>
  </si>
  <si>
    <t>5.1.7.4.2.1.0003</t>
  </si>
  <si>
    <t>GASTOS BANCARIOS USD UY</t>
  </si>
  <si>
    <t>5.1.7.4.4.1.0099</t>
  </si>
  <si>
    <t>GASTOS BANCARIOS EURO GENERICO</t>
  </si>
  <si>
    <t>5.1.7.9.1.1.0005</t>
  </si>
  <si>
    <t>EGRESO POR VALUACION DE CP GS</t>
  </si>
  <si>
    <t>6.1.1.2.1.1.0001</t>
  </si>
  <si>
    <t>L.TER.GS.BVPASA.3040</t>
  </si>
  <si>
    <t>6.1.1.2.1.1.0007</t>
  </si>
  <si>
    <t>PPI.L.TER.GS.ITAU.120175099</t>
  </si>
  <si>
    <t>6.1.1.2.1.1.0011</t>
  </si>
  <si>
    <t>PPO.L.TER.GS. ITAU.120175099</t>
  </si>
  <si>
    <t>6.1.1.2.1.1.0012</t>
  </si>
  <si>
    <t>PPO.L.TER.USD.ITAU.110038421</t>
  </si>
  <si>
    <t>6.1.1.2.2.5.0002</t>
  </si>
  <si>
    <t>CTA TRANSITORIA LIQUIDACION US</t>
  </si>
  <si>
    <t>6.1.1.2.2.7.0002</t>
  </si>
  <si>
    <t>6.1.1.2.2.8.0009</t>
  </si>
  <si>
    <t>6.1.1.2.2.8.0010</t>
  </si>
  <si>
    <t>CUENTA PUENTE CM/VM A LIQ USD</t>
  </si>
  <si>
    <t>BCO TER A COMPENSAR GS</t>
  </si>
  <si>
    <t>BCO TER A COMPENSAR USD</t>
  </si>
  <si>
    <t>6.1.1.2.3</t>
  </si>
  <si>
    <t>6.1.1.2.3.1</t>
  </si>
  <si>
    <t>CUENTA PASE ITAU CLIENTES GS</t>
  </si>
  <si>
    <t>CUENTA PASE A ITAU CLIENTES US</t>
  </si>
  <si>
    <t>6.1.2.2.1.1.0002</t>
  </si>
  <si>
    <t>VALORES EMITIDOS ESTADO USD</t>
  </si>
  <si>
    <t>6.1.2.3.1.1.0003</t>
  </si>
  <si>
    <t>VALORES PRIVADOS NACIONALES US</t>
  </si>
  <si>
    <t>6.1.2.3.2.1.0002</t>
  </si>
  <si>
    <t>VALORES PRIVADOS EXTRANJ. EURO</t>
  </si>
  <si>
    <t>6.2.1.8.1.1.0002</t>
  </si>
  <si>
    <t>ACREEDORES POR DISPONIBILIDADE</t>
  </si>
  <si>
    <t>2.1.3.4.9.1.0002</t>
  </si>
  <si>
    <t>PROVISION PARA BONIFICACIONES</t>
  </si>
  <si>
    <t>Pagados por adelantado</t>
  </si>
  <si>
    <t>Acreedores por intermediación</t>
  </si>
  <si>
    <t>Patrimonio neto</t>
  </si>
  <si>
    <t>Bonificaciones al personal</t>
  </si>
  <si>
    <t>Equipos de informática</t>
  </si>
  <si>
    <t>Otros créditos</t>
  </si>
  <si>
    <t>Créditos</t>
  </si>
  <si>
    <t>Otros activos</t>
  </si>
  <si>
    <t>Inversiones permanentes</t>
  </si>
  <si>
    <t>Documentos y cuentas por pagar</t>
  </si>
  <si>
    <t>1.1.1.2.1.1.0014</t>
  </si>
  <si>
    <t>L.PRO.GS.ATLAS.885089</t>
  </si>
  <si>
    <t>1.1.2.8.1.1.0011</t>
  </si>
  <si>
    <t>2.1.3.4.1.1.0002</t>
  </si>
  <si>
    <t>SUELDOS A PAGAR GS</t>
  </si>
  <si>
    <t>2.1.3.4.3.1.0098</t>
  </si>
  <si>
    <t>HONORARIOS VARIOS A PAGAR GS</t>
  </si>
  <si>
    <t>2.1.3.6.3.2.0001</t>
  </si>
  <si>
    <t>IVA VENTAS 10% GS</t>
  </si>
  <si>
    <t>5.1.1.3.1.1.0002</t>
  </si>
  <si>
    <t>Resultado del ejercicio</t>
  </si>
  <si>
    <t>6.1.1.2.2.9.9998</t>
  </si>
  <si>
    <t>Movimientos</t>
  </si>
  <si>
    <t>Aportes para futura integración de capital</t>
  </si>
  <si>
    <t>Reserva de revalúo</t>
  </si>
  <si>
    <t>Superavit por revaluación de acciones</t>
  </si>
  <si>
    <t>Superávit por revaluación de acciones</t>
  </si>
  <si>
    <t>Saldos al 31 de diciembre de 2014</t>
  </si>
  <si>
    <t>Integración de capital</t>
  </si>
  <si>
    <t>Efectivo pagado a empleados</t>
  </si>
  <si>
    <t>Pagos a Proveedores</t>
  </si>
  <si>
    <t>Efectivo neto de actividades de operación</t>
  </si>
  <si>
    <t>Compra de Propiedad, planta y Equipo</t>
  </si>
  <si>
    <t>Adquisición de Licencia Informática</t>
  </si>
  <si>
    <t>Obligaciones por administracion de cartera</t>
  </si>
  <si>
    <t>Aportes para futura integración de acciones</t>
  </si>
  <si>
    <t>Efectivo neto en actividades de financiamiento</t>
  </si>
  <si>
    <t>Aumento (o disminución) neto de efectivo y sus equivalentes</t>
  </si>
  <si>
    <t>Patricio Fiorito</t>
  </si>
  <si>
    <t>Puente CBSA</t>
  </si>
  <si>
    <t>Auxiliar del estado de flujo de efectivo</t>
  </si>
  <si>
    <t>Actividades de Operación</t>
  </si>
  <si>
    <t>Actividades de Inversión</t>
  </si>
  <si>
    <t>Actividades de Financiamiento</t>
  </si>
  <si>
    <t>Totales</t>
  </si>
  <si>
    <t>Rubro</t>
  </si>
  <si>
    <t>Ajuste 1</t>
  </si>
  <si>
    <t>Ajuste 2</t>
  </si>
  <si>
    <t>Ajuste 3</t>
  </si>
  <si>
    <t>Ajuste 4</t>
  </si>
  <si>
    <t>Ajuste 5</t>
  </si>
  <si>
    <t>Ajuste 6</t>
  </si>
  <si>
    <t>Ajuste 7</t>
  </si>
  <si>
    <t>Ajuste 8</t>
  </si>
  <si>
    <t>Ajuste 9</t>
  </si>
  <si>
    <t>Variaciones</t>
  </si>
  <si>
    <t>Recibido de Clientes</t>
  </si>
  <si>
    <t xml:space="preserve">Pago a Proveedores </t>
  </si>
  <si>
    <t>Pago a  Empleados</t>
  </si>
  <si>
    <t>Intereses pagados</t>
  </si>
  <si>
    <t>Impuesto a la Renta</t>
  </si>
  <si>
    <t>Otras actividades</t>
  </si>
  <si>
    <t>Obligaciones reclasificadas de cuentas de orden</t>
  </si>
  <si>
    <t>Préstamos otorgado a clientes para inversiones</t>
  </si>
  <si>
    <t>Dividendos pagados</t>
  </si>
  <si>
    <t>Deudas financiera</t>
  </si>
  <si>
    <t>Inversiones Permanentes (Nota)</t>
  </si>
  <si>
    <t>Bienes de uso</t>
  </si>
  <si>
    <t>Otros pasivos</t>
  </si>
  <si>
    <t>Capital social</t>
  </si>
  <si>
    <t>Ingresos operativos</t>
  </si>
  <si>
    <t>Gastos operativos</t>
  </si>
  <si>
    <t>Gastos de comercialización</t>
  </si>
  <si>
    <t>Gastos de administración</t>
  </si>
  <si>
    <t>Resultados financieros</t>
  </si>
  <si>
    <t>Impuesto a la renta (retencion)</t>
  </si>
  <si>
    <t>Resultado neto del ejercicio</t>
  </si>
  <si>
    <t>Resultado de ejercicio</t>
  </si>
  <si>
    <t>D</t>
  </si>
  <si>
    <t>H</t>
  </si>
  <si>
    <t>Bienes de uso (Nota 7)</t>
  </si>
  <si>
    <t>Superavit del valor de las acciones (se debe de eliminar el movimiento)</t>
  </si>
  <si>
    <t>Superavit por revaluación de acciones (saldo 2014)</t>
  </si>
  <si>
    <t>Diferencia de cambio</t>
  </si>
  <si>
    <t>Amortizacion gastos de constitucion</t>
  </si>
  <si>
    <t>amortizacion licencias</t>
  </si>
  <si>
    <t>Integración de capital en efectivo según Acta de Directorio N° 11</t>
  </si>
  <si>
    <t>Cuentas a cobrar partes relacionadas</t>
  </si>
  <si>
    <t>Intereses cobrados</t>
  </si>
  <si>
    <t>Intereses (pagados)</t>
  </si>
  <si>
    <t>Adquisición (venta) de titulos</t>
  </si>
  <si>
    <t>6.1.2.9.1.1.0001</t>
  </si>
  <si>
    <t>Otros</t>
  </si>
  <si>
    <t>Diferencia</t>
  </si>
  <si>
    <t xml:space="preserve">Integración del capital en efectivo </t>
  </si>
  <si>
    <t>Integración del capital en otros valores</t>
  </si>
  <si>
    <t>Efectivo pagado por compra de cartera</t>
  </si>
  <si>
    <t>Inversiones temporarias</t>
  </si>
  <si>
    <t>1.1.2.1.2.2.0001</t>
  </si>
  <si>
    <t>CRÉDITOS CLIENTES USD</t>
  </si>
  <si>
    <t>1.1.2.5.2.1.0006</t>
  </si>
  <si>
    <t>SEGUROS A DEVENGAR USD</t>
  </si>
  <si>
    <t>PREVISION POR CREDITOS MOROSOS</t>
  </si>
  <si>
    <t>1.1.2.8.1.1.0024</t>
  </si>
  <si>
    <t>MS Y UTILES REVLAUO</t>
  </si>
  <si>
    <t>1.2.4.2.1.1.0003</t>
  </si>
  <si>
    <t>MAQ Y EQUIPOS REVALUO</t>
  </si>
  <si>
    <t>1.2.4.4.1.1.0002</t>
  </si>
  <si>
    <t>MAQUINAS Y EQUIPOS AMORTIZACIO</t>
  </si>
  <si>
    <t>1.2.4.4.1.1.0009</t>
  </si>
  <si>
    <t>EQUIPOS DE COMP. REVALUO</t>
  </si>
  <si>
    <t>1.2.4.5.1.1.0003</t>
  </si>
  <si>
    <t>MEJORA EN INM. ARRENDADO REVAL</t>
  </si>
  <si>
    <t>1.2.4.6.1.1.0002</t>
  </si>
  <si>
    <t>2.1.3.4.5.1.0005</t>
  </si>
  <si>
    <t>EMILIANO MEZA</t>
  </si>
  <si>
    <t>2.1.3.9.1.1.0050</t>
  </si>
  <si>
    <t>OTRAS COMISIONES GANADAS GS</t>
  </si>
  <si>
    <t>4.1.1.9.2.9.0003</t>
  </si>
  <si>
    <t>AMORTIZACION MAQUINAS Y EQUIPO</t>
  </si>
  <si>
    <t>5.1.5.1.4.1.0001</t>
  </si>
  <si>
    <t>6.1.1.2.2.1.0037</t>
  </si>
  <si>
    <t>6.1.1.2.2.1.0038</t>
  </si>
  <si>
    <t>I.TER.GBP.PUENTE UY.2816</t>
  </si>
  <si>
    <t>I.TER.EURO.PUENTE UY 2816</t>
  </si>
  <si>
    <t>6.1.2.3.1.1.0004</t>
  </si>
  <si>
    <t>Otros ingresos y egresos</t>
  </si>
  <si>
    <t xml:space="preserve">Depreciaciones </t>
  </si>
  <si>
    <t>Adquisición de Bienes de Uso</t>
  </si>
  <si>
    <t>Adquisición de licencias</t>
  </si>
  <si>
    <t>Venta de Bienes de Uso</t>
  </si>
  <si>
    <t>Préstamos financieros</t>
  </si>
  <si>
    <t>Disponibilidades</t>
  </si>
  <si>
    <t xml:space="preserve">Inversiones Temporarias </t>
  </si>
  <si>
    <t>Inversiones Permanentes</t>
  </si>
  <si>
    <t>Pago a proveedores</t>
  </si>
  <si>
    <t>1.1.1.2.1.1.0011</t>
  </si>
  <si>
    <t>L.PRO.USD.CONTINENTAL.12616434</t>
  </si>
  <si>
    <t>Amortización y depreciacion</t>
  </si>
  <si>
    <t xml:space="preserve">Revalúo </t>
  </si>
  <si>
    <t>Venta de bienes de uso</t>
  </si>
  <si>
    <t xml:space="preserve">Retenciones de impuestos </t>
  </si>
  <si>
    <t>Pago a empleados</t>
  </si>
  <si>
    <t>(-) provision de bonificaciones</t>
  </si>
  <si>
    <t>Ctas. De resultado</t>
  </si>
  <si>
    <t>Obs. Este importe fue eliminado previamente, pero al separar en pagos de proveedores y empleados, consideramos las cuentas de resultado para armar el saldo de pago a empleados por lo que se da de baja la provisión</t>
  </si>
  <si>
    <t>Total de pago a empleados</t>
  </si>
  <si>
    <t>Altas según movimiento</t>
  </si>
  <si>
    <t>Ajustes</t>
  </si>
  <si>
    <t>Retenciones de impuestos</t>
  </si>
  <si>
    <t>Ingresos por asesoría financiera</t>
  </si>
  <si>
    <t>Otros ingresos</t>
  </si>
  <si>
    <t>Otros egresos</t>
  </si>
  <si>
    <t>Gastos a recuperar</t>
  </si>
  <si>
    <t>Maquinarias y equipos</t>
  </si>
  <si>
    <t>Comisiones por operaciones en rueda</t>
  </si>
  <si>
    <t>Por intermediacion de acciones en rueda</t>
  </si>
  <si>
    <t>Por intermediacion de renta fija en rueda</t>
  </si>
  <si>
    <t>Comisiones por contratos de colocación primaria</t>
  </si>
  <si>
    <t>Capital</t>
  </si>
  <si>
    <t>Suscripto</t>
  </si>
  <si>
    <t>A integrar</t>
  </si>
  <si>
    <t>Integrado</t>
  </si>
  <si>
    <t>Reservas</t>
  </si>
  <si>
    <t>Revalúo</t>
  </si>
  <si>
    <t>Facultativa</t>
  </si>
  <si>
    <t>Legal</t>
  </si>
  <si>
    <t>Resultados</t>
  </si>
  <si>
    <t>Acumulados</t>
  </si>
  <si>
    <t>Del ejercicio</t>
  </si>
  <si>
    <t>Reserva de revalúo Ley 125/91</t>
  </si>
  <si>
    <t>Resultados extraordinarios</t>
  </si>
  <si>
    <t>ok</t>
  </si>
  <si>
    <t>Capital integrado</t>
  </si>
  <si>
    <t>Resultados acumulados</t>
  </si>
  <si>
    <t>Préstamos y otras deudas (pagados), obtenidos</t>
  </si>
  <si>
    <t>Las notas 1 a 11 que se acompañan forman parte integrante de estos estados.</t>
  </si>
  <si>
    <t>Ingreso de efectivo por comisiones y venta de cartera</t>
  </si>
  <si>
    <t>Generados por activos</t>
  </si>
  <si>
    <t>Generados por pasivos</t>
  </si>
  <si>
    <t>Concepto</t>
  </si>
  <si>
    <t>Bancos fondos propios</t>
  </si>
  <si>
    <t>Ejercicio actual</t>
  </si>
  <si>
    <t>Venta (adquisición) neta de títulos valores (Cartera Propia)</t>
  </si>
  <si>
    <t>Ingresos por operaciones</t>
  </si>
  <si>
    <t>Cuenta</t>
  </si>
  <si>
    <t xml:space="preserve">Nombre                        </t>
  </si>
  <si>
    <t>Moneda</t>
  </si>
  <si>
    <t>Saldo M.O.</t>
  </si>
  <si>
    <t>Saldo M.N.</t>
  </si>
  <si>
    <t>Saldo U$S</t>
  </si>
  <si>
    <t>BRL</t>
  </si>
  <si>
    <t>1.1.1.1.1.1.0007</t>
  </si>
  <si>
    <t>FONDOS FIJOS USD</t>
  </si>
  <si>
    <t>1.1.1.2.1.1.0021</t>
  </si>
  <si>
    <t>L.PRO.GS.GNB.12016926</t>
  </si>
  <si>
    <t>1.1.2.1.1.1.0022</t>
  </si>
  <si>
    <t>CAD</t>
  </si>
  <si>
    <t>1.1.2.1.2.2.0014</t>
  </si>
  <si>
    <t>TRANSITORIA CTAS PROP GS</t>
  </si>
  <si>
    <t>1.1.2.1.2.2.0016</t>
  </si>
  <si>
    <t>BCO PROPIO A COMPENSAR EUR</t>
  </si>
  <si>
    <t>1.1.2.4.3.1.0003</t>
  </si>
  <si>
    <t>IVA COMPRAS 5%</t>
  </si>
  <si>
    <t>PAGOS POR ADELANTADO USD</t>
  </si>
  <si>
    <t>1.1.2.5.2.1.0005</t>
  </si>
  <si>
    <t>1.1.2.8.1.1.0025</t>
  </si>
  <si>
    <t>ASESORAMIENTO COMERCIAL</t>
  </si>
  <si>
    <t>VALORES EMITIDOS POR EL ESTADO</t>
  </si>
  <si>
    <t>1.1.3.3.1.1.0004</t>
  </si>
  <si>
    <t>2.1.3.4.1.1.0004</t>
  </si>
  <si>
    <t>REINTEGROS A PAGAR USD</t>
  </si>
  <si>
    <t>2.1.3.4.2.1.0001</t>
  </si>
  <si>
    <t>SEGUROS A PAGAR USD.</t>
  </si>
  <si>
    <t>HONORARIOS ABOGADOS USD</t>
  </si>
  <si>
    <t>2.1.3.4.5.1.0004</t>
  </si>
  <si>
    <t>BVPASA S.A ARANCEL USD</t>
  </si>
  <si>
    <t>FONDO DE GARANTÍA BVPASA USD</t>
  </si>
  <si>
    <t>2.1.3.4.9.1.0001</t>
  </si>
  <si>
    <t>PROV. AGUIN, LIC Y SAL VAC USD</t>
  </si>
  <si>
    <t>2.1.3.4.9.1.0003</t>
  </si>
  <si>
    <t>PROV.AGUIN, LIC Y SAL VAC GS</t>
  </si>
  <si>
    <t>2.1.3.4.9.3.0001</t>
  </si>
  <si>
    <t>PROVISION GASTOS DIVERSOS USD</t>
  </si>
  <si>
    <t>2.1.3.6.3.2.0003</t>
  </si>
  <si>
    <t>IVA VENTAS 10% EUR</t>
  </si>
  <si>
    <t>2.1.3.9.1.1.0004</t>
  </si>
  <si>
    <t>CASA MAITA SRL</t>
  </si>
  <si>
    <t>2.1.3.9.1.1.0024</t>
  </si>
  <si>
    <t>DHL A PAGAR GS</t>
  </si>
  <si>
    <t>2.1.3.9.1.1.0045</t>
  </si>
  <si>
    <t>CURUPAYTY GS</t>
  </si>
  <si>
    <t>2.1.3.9.2.1.0025</t>
  </si>
  <si>
    <t>RAYMUNDO MENDOZA</t>
  </si>
  <si>
    <t>2.1.3.9.2.1.0027</t>
  </si>
  <si>
    <t>HUGO MARTINEZ USD</t>
  </si>
  <si>
    <t>2.1.3.9.2.1.0028</t>
  </si>
  <si>
    <t>BERKEMYER USD</t>
  </si>
  <si>
    <t>3.4.1.2.1.1.0001</t>
  </si>
  <si>
    <t>4.1.1.9.1.2.0001</t>
  </si>
  <si>
    <t>ARANCEL GEST. BANC C/IVA USD</t>
  </si>
  <si>
    <t>4.1.1.9.1.2.0002</t>
  </si>
  <si>
    <t>ARANCEL GEST. BANC C/IVA EUR</t>
  </si>
  <si>
    <t>4.1.1.9.1.2.0003</t>
  </si>
  <si>
    <t>ARANCEL GEST BANCARIA IVA</t>
  </si>
  <si>
    <t>4.1.9.2.1.1.1101</t>
  </si>
  <si>
    <t>ASESORIA FINANCIERA USD</t>
  </si>
  <si>
    <t>4.1.9.2.2.1.1101</t>
  </si>
  <si>
    <t>ASESORAMIENTO COMERCIAL USD</t>
  </si>
  <si>
    <t>5.1.1.4.1.1.0017</t>
  </si>
  <si>
    <t>5.1.1.4.1.1.0018</t>
  </si>
  <si>
    <t>HONORARIOS SINDICO USD</t>
  </si>
  <si>
    <t>5.1.1.4.1.1.0019</t>
  </si>
  <si>
    <t>HONORARIOS PROF SLA</t>
  </si>
  <si>
    <t>SEGURO MEDICO</t>
  </si>
  <si>
    <t>5.1.2.3.1.1.0004</t>
  </si>
  <si>
    <t>COMBUSTIBLES GS</t>
  </si>
  <si>
    <t>5.1.2.9.9.1.0006</t>
  </si>
  <si>
    <t>ALQ.MAQUINA DE CAFE</t>
  </si>
  <si>
    <t>5.1.2.9.9.9.9993</t>
  </si>
  <si>
    <t>5.1.4.1.1.1.0005</t>
  </si>
  <si>
    <t>GASTOS DOMINIO</t>
  </si>
  <si>
    <t>5.1.4.2.1.1.0001</t>
  </si>
  <si>
    <t>DY USD PERDIDA</t>
  </si>
  <si>
    <t>SERVICIOS DE INFORMACION</t>
  </si>
  <si>
    <t>5.1.4.4.1.1.0001</t>
  </si>
  <si>
    <t>5.1.6.9.1.1.0004</t>
  </si>
  <si>
    <t>CANON SEPRELAD GS</t>
  </si>
  <si>
    <t>5.1.6.9.1.1.0005</t>
  </si>
  <si>
    <t>PATENTE COMERCIAL GS</t>
  </si>
  <si>
    <t>GASTOS BANCARIOS GS</t>
  </si>
  <si>
    <t>5.1.7.4.1.1.0012</t>
  </si>
  <si>
    <t>GASTOS DE CUSTODIA GS</t>
  </si>
  <si>
    <t>GASTOS BANCARIOS USD</t>
  </si>
  <si>
    <t>5.1.7.4.2.1.0008</t>
  </si>
  <si>
    <t>I.PH UY 2816.USD.CUSTODIA</t>
  </si>
  <si>
    <t>5.1.7.4.4.1.0001</t>
  </si>
  <si>
    <t>GASTOS BANCARIOS PH 2816 EUROS</t>
  </si>
  <si>
    <t>6.1.1.2.2.8.0012</t>
  </si>
  <si>
    <t>BCO TER COMPENSAR EUR</t>
  </si>
  <si>
    <t>6.1.2.2.3.1.0007</t>
  </si>
  <si>
    <t>VALORES SOB EXT $R CLIENTES</t>
  </si>
  <si>
    <t>6.1.2.3.2.1.0008</t>
  </si>
  <si>
    <t>VALORES PRIVADOS EXTRANJ BRL</t>
  </si>
  <si>
    <t>6.1.2.3.2.1.0010</t>
  </si>
  <si>
    <t>VALORES PRIVADOS EXT USD CLIEN</t>
  </si>
  <si>
    <t>6.2.1.1.1.1.0004</t>
  </si>
  <si>
    <t>ACREED.DISP Y VAL CLIENTES ARS</t>
  </si>
  <si>
    <t>6.2.1.1.1.1.0014</t>
  </si>
  <si>
    <t>ACREED.DISP Y VAL CLIENTES BRL</t>
  </si>
  <si>
    <t>VERIFICACIÓN</t>
  </si>
  <si>
    <t>RESULTADOS ACUMULADOS</t>
  </si>
  <si>
    <t>Disponible</t>
  </si>
  <si>
    <t>Otros activos financieros</t>
  </si>
  <si>
    <t>Inversiones financieras</t>
  </si>
  <si>
    <t>Intangibles</t>
  </si>
  <si>
    <t>Verificación</t>
  </si>
  <si>
    <t>Saldos Iniciales</t>
  </si>
  <si>
    <t>Distribución utiliades</t>
  </si>
  <si>
    <t xml:space="preserve">Altas BU </t>
  </si>
  <si>
    <t>Bajas BU</t>
  </si>
  <si>
    <t>Altas Intangibles</t>
  </si>
  <si>
    <t>Bajas intangibles</t>
  </si>
  <si>
    <t>Amortización BU</t>
  </si>
  <si>
    <t>Amortización Intangibles</t>
  </si>
  <si>
    <t>Variación operativa</t>
  </si>
  <si>
    <t>FPAO</t>
  </si>
  <si>
    <t>Saldos Finales</t>
  </si>
  <si>
    <t>SF BCE</t>
  </si>
  <si>
    <t>Control</t>
  </si>
  <si>
    <t>Evolución de inversiones en otras empresas:</t>
  </si>
  <si>
    <t>Aportes Perú</t>
  </si>
  <si>
    <t>Aplicación de efectivo</t>
  </si>
  <si>
    <t>Resultado por ajuste VPP</t>
  </si>
  <si>
    <t>No toca efectivo</t>
  </si>
  <si>
    <t>Compra Galfin</t>
  </si>
  <si>
    <t>Reconocimiento del valor llave</t>
  </si>
  <si>
    <t>Perdida</t>
  </si>
  <si>
    <t>Verificación con ER</t>
  </si>
  <si>
    <t>Variación disponible de clientes</t>
  </si>
  <si>
    <t>Disponible de clientes inicio</t>
  </si>
  <si>
    <t>Disponible de clientes final</t>
  </si>
  <si>
    <t>Acreedores Varios</t>
  </si>
  <si>
    <t>Fondos netos de terceros</t>
  </si>
  <si>
    <t>Caja moneda local</t>
  </si>
  <si>
    <t>Sub total caja</t>
  </si>
  <si>
    <t>Bancos moneda local</t>
  </si>
  <si>
    <t>Puente Corredor de Bolsa S.A. (Uruguay)</t>
  </si>
  <si>
    <t>Sociedad Vinculada</t>
  </si>
  <si>
    <t>Operaciones pendientes de liquidación</t>
  </si>
  <si>
    <t>Altas</t>
  </si>
  <si>
    <t>Bajas</t>
  </si>
  <si>
    <t>Saldo inicial</t>
  </si>
  <si>
    <t>Saldo al cierre</t>
  </si>
  <si>
    <t>Valor neto</t>
  </si>
  <si>
    <t>Aumentos</t>
  </si>
  <si>
    <t>Otros Activos</t>
  </si>
  <si>
    <t>Provisión por bonificaciones al personal</t>
  </si>
  <si>
    <t>Aportes a pagar a IPS</t>
  </si>
  <si>
    <t>Retenciones a pagar de Impuesto a la Renta</t>
  </si>
  <si>
    <t>Retenciones a pagar de IVA</t>
  </si>
  <si>
    <t>Disminuciones</t>
  </si>
  <si>
    <t>Aportes no capitalizados</t>
  </si>
  <si>
    <t>Resultado del período</t>
  </si>
  <si>
    <t>Deducidas del Activo</t>
  </si>
  <si>
    <t>Incluidas en el Pasivo</t>
  </si>
  <si>
    <t>Aranceles por acreencias</t>
  </si>
  <si>
    <t>Cuota SEN</t>
  </si>
  <si>
    <t>Licencias</t>
  </si>
  <si>
    <t>Alquiler de equipos</t>
  </si>
  <si>
    <t>Aporte fondo de garantía BVPASA</t>
  </si>
  <si>
    <t>Gastos de computación</t>
  </si>
  <si>
    <t>Correspondencia</t>
  </si>
  <si>
    <t>Servicios de información</t>
  </si>
  <si>
    <t>Otros gastos de comercialización</t>
  </si>
  <si>
    <t>Suscripciones y Afiliaciones</t>
  </si>
  <si>
    <t>Otros gastos de administración</t>
  </si>
  <si>
    <t>Gastos financieros operativos</t>
  </si>
  <si>
    <t>Egresos por valuación de cartera propia</t>
  </si>
  <si>
    <t>Ingresos por valuación de cartera propia</t>
  </si>
  <si>
    <t>Intereses ganados por caja de ahorro</t>
  </si>
  <si>
    <t>Monto ajustado</t>
  </si>
  <si>
    <t>Aranceles por custodia</t>
  </si>
  <si>
    <t>Aranceles por gestión bancaria</t>
  </si>
  <si>
    <t>Ejercicio anterior</t>
  </si>
  <si>
    <t>Descripción</t>
  </si>
  <si>
    <t>Valores o instrumentos financieros de clientes</t>
  </si>
  <si>
    <t>Total de cuentas de orden deudoras</t>
  </si>
  <si>
    <t>Cuentas de orden acreedores</t>
  </si>
  <si>
    <t>Responsabilidad por valores o instrumentos financieros de clientes</t>
  </si>
  <si>
    <t>Total cuentas de orden acreedoras</t>
  </si>
  <si>
    <t>31.12.2017</t>
  </si>
  <si>
    <t>1.1.1.2.1.1.0032</t>
  </si>
  <si>
    <t>L.PRO.BANCO NACIÓN.539638</t>
  </si>
  <si>
    <t>1.1.1.2.1.1.0033</t>
  </si>
  <si>
    <t>L.PRO.BANCO NACIÓN.53935</t>
  </si>
  <si>
    <t>1.1.2.8.2.1.0001</t>
  </si>
  <si>
    <t>REINTEGRO GASTOS CLIENTES USD</t>
  </si>
  <si>
    <t>1.1.2.8.2.1.0003</t>
  </si>
  <si>
    <t>REGULAR GASTOS CLIENTES USD</t>
  </si>
  <si>
    <t>1.2.3.9.1.1.0126</t>
  </si>
  <si>
    <t>GARANTIA FUTUROS LARGO PLAZO</t>
  </si>
  <si>
    <t>2.1.3.6.3.2.0005</t>
  </si>
  <si>
    <t>IVA VENTAS 5% GS</t>
  </si>
  <si>
    <t>ACREEDORES VARIOS GS</t>
  </si>
  <si>
    <t>4.1.1.9.2.9.0005</t>
  </si>
  <si>
    <t>COM ESTRUCTURACIÓN DCM USD</t>
  </si>
  <si>
    <t>4.1.1.9.2.9.0006</t>
  </si>
  <si>
    <t>COM POR COLOCACION DCM USD</t>
  </si>
  <si>
    <t>4.1.1.9.2.9.0007</t>
  </si>
  <si>
    <t>COM ESTRUCTURACION DCM GS</t>
  </si>
  <si>
    <t>4.1.1.9.2.9.0008</t>
  </si>
  <si>
    <t>COM POR COLOCACION DCM GS</t>
  </si>
  <si>
    <t>5.1.1.4.1.1.0003</t>
  </si>
  <si>
    <t>HONORARIOS OUTSORCING PAYROLL</t>
  </si>
  <si>
    <t>5.1.1.4.1.1.0004</t>
  </si>
  <si>
    <t>HONORARIOS OUTS Y ASESO FISCAL</t>
  </si>
  <si>
    <t>5.1.1.4.1.1.0005</t>
  </si>
  <si>
    <t>HONORARIOS AUD INT SISTEMAS</t>
  </si>
  <si>
    <t>5.1.1.4.1.1.0020</t>
  </si>
  <si>
    <t>HONORARIOS ESCRIBANOS</t>
  </si>
  <si>
    <t>5.1.4.4.1.1.0002</t>
  </si>
  <si>
    <t>SERVICIOS DE INFORMACIÓN USD</t>
  </si>
  <si>
    <t>5.1.7.4.1.1.0010</t>
  </si>
  <si>
    <t>GASTOS BANCARIOS GS CONTINENTA</t>
  </si>
  <si>
    <t>5.1.7.4.1.1.0011</t>
  </si>
  <si>
    <t>GASTOS BANCARIOS USD CONTINENT</t>
  </si>
  <si>
    <t>6.1.1.2.1.1.0016</t>
  </si>
  <si>
    <t>L.TER.USD.CONTINENTAL.01-34290</t>
  </si>
  <si>
    <t>6.1.1.2.1.1.0017</t>
  </si>
  <si>
    <t>L.TER.GS.CONTINENTAL.01-737210</t>
  </si>
  <si>
    <t>6.1.1.2.2.1.0043</t>
  </si>
  <si>
    <t>I.TER.ARS.PUENTE UY 2816</t>
  </si>
  <si>
    <t>6.1.2.3.2.1.0015</t>
  </si>
  <si>
    <t>VALORES PRIVADOS EXT CAD CLIEN</t>
  </si>
  <si>
    <t>6.1.2.3.2.1.0016</t>
  </si>
  <si>
    <t>T.VALORES PRIVADOS EXT CAD CLI</t>
  </si>
  <si>
    <t>DISPONIBILIDADES</t>
  </si>
  <si>
    <t>Documentos y cuentas por cobrar</t>
  </si>
  <si>
    <t>Comisiones a cobrar</t>
  </si>
  <si>
    <t>Previsión para incobrables ( - )</t>
  </si>
  <si>
    <t>Subtotal</t>
  </si>
  <si>
    <t>Comisiones a pagar</t>
  </si>
  <si>
    <t>Honorarios a pagar</t>
  </si>
  <si>
    <t>BVPASA a pagar</t>
  </si>
  <si>
    <t>Acreedores del exterior en moneda extranjera</t>
  </si>
  <si>
    <t>PROVISIONES</t>
  </si>
  <si>
    <t>Cuentas por pagar</t>
  </si>
  <si>
    <t>Antigüedad</t>
  </si>
  <si>
    <t>Tipo de operación</t>
  </si>
  <si>
    <t>Relación</t>
  </si>
  <si>
    <t>Nombre</t>
  </si>
  <si>
    <t>Garantia futuros</t>
  </si>
  <si>
    <t>BIENES DE USO</t>
  </si>
  <si>
    <t>Baja de bienes de uso</t>
  </si>
  <si>
    <t>Cuentas a cobrar</t>
  </si>
  <si>
    <t>Provisión gastos diversos</t>
  </si>
  <si>
    <t>5.1.6.3.1.1.0005</t>
  </si>
  <si>
    <t>IVA COSTO</t>
  </si>
  <si>
    <t>Intereses de mutuos</t>
  </si>
  <si>
    <t>Disponibilidades de clientes</t>
  </si>
  <si>
    <t>Responsabilidad por disponibilidades de clientes</t>
  </si>
  <si>
    <t>Cuentas de orden</t>
  </si>
  <si>
    <t>Ganancia por valuación de activos monetarios en ME</t>
  </si>
  <si>
    <t>Pérdida por valuación de activos monetarios en ME</t>
  </si>
  <si>
    <t>Ganancia por valuación de pasivos monetarios en ME</t>
  </si>
  <si>
    <t>Pérdida por valuación de pasivos monetarios en ME</t>
  </si>
  <si>
    <t>Ajustes al patrimonio</t>
  </si>
  <si>
    <t>Res ej 2015</t>
  </si>
  <si>
    <t>Puente Corredor de Bolsa S.A.</t>
  </si>
  <si>
    <t xml:space="preserve">Estado de flujo de efectivo </t>
  </si>
  <si>
    <t>(en pesos uruguayos)</t>
  </si>
  <si>
    <t>Flujo de efectivo relacionado con actividades operativas</t>
  </si>
  <si>
    <t>Resultado del ejercicio antes de impuesto a la renta</t>
  </si>
  <si>
    <t>Amortización de propiedad, planta y equipo</t>
  </si>
  <si>
    <t>Amortización de activos intangibles</t>
  </si>
  <si>
    <t>Bajas de propiedad, planta y equipo</t>
  </si>
  <si>
    <t>Variación de rubros operativos</t>
  </si>
  <si>
    <t>Impuesto a la renta pagado</t>
  </si>
  <si>
    <t>Fondos aplicados a actividades operativas</t>
  </si>
  <si>
    <t>Flujo de efectivo relacionado con actividades de inversión</t>
  </si>
  <si>
    <t>Compras de propiedad, planta y equipo</t>
  </si>
  <si>
    <t>Compras de activos intangibles</t>
  </si>
  <si>
    <t>Aportes en subsidiarias</t>
  </si>
  <si>
    <t>Venta de subsidiarias</t>
  </si>
  <si>
    <t>Fondos aplicados a actividades de inversión</t>
  </si>
  <si>
    <t>Flujo de fondos relacionados con actividades de financiamiento</t>
  </si>
  <si>
    <t>Distribución de utilidades</t>
  </si>
  <si>
    <t>Fondos aplicados a actividades de financiamiento</t>
  </si>
  <si>
    <t>Variación neta de fondos</t>
  </si>
  <si>
    <t>Saldo inicial de disponibilidades</t>
  </si>
  <si>
    <t>Saldo final de disponibilidades</t>
  </si>
  <si>
    <t>Las notas que acompañan a estos estados financieros forman parte integrante de los mismos.</t>
  </si>
  <si>
    <t>Saldo según ESP</t>
  </si>
  <si>
    <t>por el ejercicio finalizado el 31 de diciembre de 2017</t>
  </si>
  <si>
    <t xml:space="preserve">Acreedores por intermediación </t>
  </si>
  <si>
    <t>Aporte de capital</t>
  </si>
  <si>
    <t>Revaluo BU</t>
  </si>
  <si>
    <t>Ajuste valor accion BVPASA</t>
  </si>
  <si>
    <t>Integración garantia pfuturos</t>
  </si>
  <si>
    <t>Venta BU</t>
  </si>
  <si>
    <t>Provisión IVA Costo</t>
  </si>
  <si>
    <t>Documents y cuentas por pagar</t>
  </si>
  <si>
    <t>Ventas de propiedad, planta y equipo</t>
  </si>
  <si>
    <t>TC PROMEDIO</t>
  </si>
  <si>
    <t>Integración garantia futuros</t>
  </si>
  <si>
    <t>USD a TC cierre</t>
  </si>
  <si>
    <t>Conversión</t>
  </si>
  <si>
    <t>Provisión Bonos</t>
  </si>
  <si>
    <t>Disponibilidades  (Nota 5.d)</t>
  </si>
  <si>
    <t>Inversiones temporarias  (Nota 5.e)</t>
  </si>
  <si>
    <t>Créditos (Nota 5.f)</t>
  </si>
  <si>
    <t>Bienes de uso  (Nota 5.g)</t>
  </si>
  <si>
    <t>Remuneración personal superior - Honorarios</t>
  </si>
  <si>
    <t>Provisión Bonificaciones</t>
  </si>
  <si>
    <t>(En guaraníes)</t>
  </si>
  <si>
    <t>1.1.1.2.1.1.0035</t>
  </si>
  <si>
    <t>L.PRO.CITI.GS.5-197800-013</t>
  </si>
  <si>
    <t>1.1.2.2.1.1.0032</t>
  </si>
  <si>
    <t>ADM. DE FONDOS PATRIM. GS</t>
  </si>
  <si>
    <t>1.1.2.8.2.1.0006</t>
  </si>
  <si>
    <t>INPASA USD - REINTEGROS A COBR</t>
  </si>
  <si>
    <t>2.1.3.2.1.1.0006</t>
  </si>
  <si>
    <t>PUENTE HNOS (ARG)</t>
  </si>
  <si>
    <t>2.1.3.4.3.1.0009</t>
  </si>
  <si>
    <t>HONORARIOS BERKEMEYER GS</t>
  </si>
  <si>
    <t>COMISIONES A PAGAR REFERENCIAD</t>
  </si>
  <si>
    <t>2.1.3.6.3.2.0004</t>
  </si>
  <si>
    <t>IVA VENTAS 10% $ARS</t>
  </si>
  <si>
    <t>4.1.1.9.2.2.0004</t>
  </si>
  <si>
    <t>ARANCELES POR  ACREENCIAS ARS</t>
  </si>
  <si>
    <t>4.1.1.9.2.6.0001</t>
  </si>
  <si>
    <t>COMISIONES MORGAN STANLEY</t>
  </si>
  <si>
    <t>5.1.1.9.1.1.0003</t>
  </si>
  <si>
    <t>COBERTURA MÉDICA GS</t>
  </si>
  <si>
    <t>5.1.2.9.9.9.9994</t>
  </si>
  <si>
    <t>COMISIONES POR REFERENCIAMIENT</t>
  </si>
  <si>
    <t>5.1.3.9.1.1.0005</t>
  </si>
  <si>
    <t>ACUERDO COMERCIAL PUENTE ARG</t>
  </si>
  <si>
    <t>5.1.6.4.1.1.0002</t>
  </si>
  <si>
    <t>RETENCIONES NO COMPUTABLES</t>
  </si>
  <si>
    <t>5.1.7.4.1.2.0012</t>
  </si>
  <si>
    <t>GASTOS BANCARIOS BONY USD</t>
  </si>
  <si>
    <t>5.1.8.1.1.1.0002</t>
  </si>
  <si>
    <t>PERDIDA POR CRÉDITOS MOROSOS G</t>
  </si>
  <si>
    <t>6.1.1.2.2.1.0001</t>
  </si>
  <si>
    <t>I.TER.USD.BONY.8901413674</t>
  </si>
  <si>
    <t>6.1.1.2.2.1.0046</t>
  </si>
  <si>
    <t>I.TER.USD.PUENTE UY 3305</t>
  </si>
  <si>
    <t>6.1.1.2.2.1.0047</t>
  </si>
  <si>
    <t>I.TER.$A.PUENTE UY.3305</t>
  </si>
  <si>
    <t>6.1.1.2.2.7.0001</t>
  </si>
  <si>
    <t>CUENTA PUENTE CM/VM A LIQ GS.</t>
  </si>
  <si>
    <t>6.1.1.2.2.7.0004</t>
  </si>
  <si>
    <t>CUENTA PUENTE CM/VM A LIQ $ARS</t>
  </si>
  <si>
    <t>6.1.2.3.2.1.0003</t>
  </si>
  <si>
    <t>VALORES PRIVADOS EXTRANJ. ARS</t>
  </si>
  <si>
    <t>Ajuste 5 - Amortizaciones y depreciaciones</t>
  </si>
  <si>
    <t>Ajuste 1 - Resultado del ejercicio</t>
  </si>
  <si>
    <t>Ajuste 9 - Venta BU</t>
  </si>
  <si>
    <t>Ajuste 8 - Cuentas por cobrar</t>
  </si>
  <si>
    <t>Ajuste 7 - Cuentas por pagar</t>
  </si>
  <si>
    <t>Cuentas pendiente de cobro</t>
  </si>
  <si>
    <t>Gastos de viaje y representación</t>
  </si>
  <si>
    <t>1.1.1.2.1.1.0020</t>
  </si>
  <si>
    <t>L.PRO.USD.SUDAMERIS BANK.10000</t>
  </si>
  <si>
    <t>1.1.1.2.1.1.0034</t>
  </si>
  <si>
    <t>L.PRO.CITI.USD.5-197800-021</t>
  </si>
  <si>
    <t>1.1.1.2.2.1.0014</t>
  </si>
  <si>
    <t>I.PRO.$A.PUENTE UY.2909</t>
  </si>
  <si>
    <t>1.1.2.2.1.1.0003</t>
  </si>
  <si>
    <t>PUENTE HNOS S.A.</t>
  </si>
  <si>
    <t>1.1.2.4.3.1.0010</t>
  </si>
  <si>
    <t>RETENCIONES COMPUTABLES RENTA</t>
  </si>
  <si>
    <t>1.1.2.8.1.1.0029</t>
  </si>
  <si>
    <t>ASESORAMIENTO COMERCIAL EUR</t>
  </si>
  <si>
    <t>1.1.2.8.9.1.0003</t>
  </si>
  <si>
    <t>REEMBOLSO GTOS ASISMED A COBRA</t>
  </si>
  <si>
    <t>2.1.3.9.1.1.0034</t>
  </si>
  <si>
    <t>FABRI EXPRESS A PAGAR GS</t>
  </si>
  <si>
    <t>2.1.3.9.4.9.0004</t>
  </si>
  <si>
    <t>4.1.1.9.2.1.0001</t>
  </si>
  <si>
    <t>ARANCEL  GESTION BANC USD</t>
  </si>
  <si>
    <t>4.1.1.9.2.9.0009</t>
  </si>
  <si>
    <t>COM REFEREN AFPISA GS</t>
  </si>
  <si>
    <t>4.1.1.9.2.9.0010</t>
  </si>
  <si>
    <t>COM REFERE AFPISA USD</t>
  </si>
  <si>
    <t>4.1.9.1.4.1.0001</t>
  </si>
  <si>
    <t>INGRESOS POR SLA</t>
  </si>
  <si>
    <t>4.1.9.1.4.1.0002</t>
  </si>
  <si>
    <t>INGRESOS POR SLA - AFPISA</t>
  </si>
  <si>
    <t>4.1.9.2.2.1.1102</t>
  </si>
  <si>
    <t>5.1.1.3.4.1.0001</t>
  </si>
  <si>
    <t>GRATIFICACIONES USD</t>
  </si>
  <si>
    <t>5.1.3.4.1.1.0003</t>
  </si>
  <si>
    <t>GASTOS DE REPRESENTACIÓN GS</t>
  </si>
  <si>
    <t>5.1.7.4.2.1.0009</t>
  </si>
  <si>
    <t>GASTOS CUSTODIA USD</t>
  </si>
  <si>
    <t>6.1.1.2.1.1.0018</t>
  </si>
  <si>
    <t>PPI.TER.USD.CONTINENTAL.01-342</t>
  </si>
  <si>
    <t>6.1.1.2.2.1.0004</t>
  </si>
  <si>
    <t>I.TER.BONY.USD.2285138400</t>
  </si>
  <si>
    <t>6.1.1.2.2.1.0005</t>
  </si>
  <si>
    <t>BONY.TER.EUROS.2285139780</t>
  </si>
  <si>
    <t>6.1.1.2.2.1.0006</t>
  </si>
  <si>
    <t>BONY.TER.$A.2285130320</t>
  </si>
  <si>
    <t>31.12.2018</t>
  </si>
  <si>
    <t>OTROS INGRESOS</t>
  </si>
  <si>
    <t>2.1.3.4.9.3.0003</t>
  </si>
  <si>
    <t>Acción en la Bolsa de Valores (Nota 5.e)</t>
  </si>
  <si>
    <t>Cuentas de orden deudoras (Nota 8.b)</t>
  </si>
  <si>
    <t>Cuentas de orden acreedoras (Nota 8.b)</t>
  </si>
  <si>
    <t>Flujo de efectivo por actividades operativas</t>
  </si>
  <si>
    <t>Flujo de efectivo por actividades de inversión</t>
  </si>
  <si>
    <t>Efectivo (utilizado) generado en actividades de inversión</t>
  </si>
  <si>
    <t>Flujo de efectivo por actividades de financiamiento</t>
  </si>
  <si>
    <t>Balance de Saldos</t>
  </si>
  <si>
    <t>1.1</t>
  </si>
  <si>
    <t>1.1.1</t>
  </si>
  <si>
    <t>1.1.1.1</t>
  </si>
  <si>
    <t>CAJAS</t>
  </si>
  <si>
    <t>1.1.1.2</t>
  </si>
  <si>
    <t>BANCOS</t>
  </si>
  <si>
    <t>1.1.1.2.1</t>
  </si>
  <si>
    <t>BANCOS - EN EL PAIS</t>
  </si>
  <si>
    <t>1.1.1.2.2</t>
  </si>
  <si>
    <t>BANCOS - EN EL EXTERIOR</t>
  </si>
  <si>
    <t>1.1.2</t>
  </si>
  <si>
    <t>CREDITOS</t>
  </si>
  <si>
    <t>1.1.2.1</t>
  </si>
  <si>
    <t>DEUDORES POR INTERMEDIACI</t>
  </si>
  <si>
    <t>1.1.2.1.1</t>
  </si>
  <si>
    <t>INTERMEDIARIOS</t>
  </si>
  <si>
    <t>1.1.2.1.2</t>
  </si>
  <si>
    <t>CLIENTES</t>
  </si>
  <si>
    <t>1.1.2.1.2.2</t>
  </si>
  <si>
    <t>CRÉDITOS CLIENTES</t>
  </si>
  <si>
    <t>1.1.2.2</t>
  </si>
  <si>
    <t>CASA MATRIZ, EMP CONTROLADAS,</t>
  </si>
  <si>
    <t>1.1.2.4</t>
  </si>
  <si>
    <t>ANTICIPOS Y RETENCIONES IMPOSI</t>
  </si>
  <si>
    <t>1.1.2.4.3</t>
  </si>
  <si>
    <t>SET- SALDO A FAVOR</t>
  </si>
  <si>
    <t>1.1.2.5</t>
  </si>
  <si>
    <t>PAGOS POR ADELANTADO</t>
  </si>
  <si>
    <t>1.1.2.5.1</t>
  </si>
  <si>
    <t>PAGOS POR ADELANTADO GS</t>
  </si>
  <si>
    <t>1.1.2.5.2</t>
  </si>
  <si>
    <t>1.1.2.8</t>
  </si>
  <si>
    <t>DIVERSOS</t>
  </si>
  <si>
    <t>1.1.2.8.1</t>
  </si>
  <si>
    <t>COMISIONES A COBRAR CONTRATOS</t>
  </si>
  <si>
    <t>1.1.2.8.2</t>
  </si>
  <si>
    <t>REINTEGRO GASTOS CLIENTES</t>
  </si>
  <si>
    <t>1.1.2.8.9</t>
  </si>
  <si>
    <t>DIVERSOS VARIOS</t>
  </si>
  <si>
    <t>1.1.3</t>
  </si>
  <si>
    <t>INVERSIONES FINANCIERAS</t>
  </si>
  <si>
    <t>1.1.3.3</t>
  </si>
  <si>
    <t>VALORES SECTOR PRIVADO</t>
  </si>
  <si>
    <t>1.1.3.3.1</t>
  </si>
  <si>
    <t>VALORES PRIVADOS NACIONALES</t>
  </si>
  <si>
    <t>1.2</t>
  </si>
  <si>
    <t>1.2.3</t>
  </si>
  <si>
    <t>INVERSIONES FINANCIERAS A LARG</t>
  </si>
  <si>
    <t>1.2.3.9</t>
  </si>
  <si>
    <t>OTRAS INVERSIONES LARGO PLAZO</t>
  </si>
  <si>
    <t>1.2.4</t>
  </si>
  <si>
    <t>1.2.4.2</t>
  </si>
  <si>
    <t>MUEBLES Y UTILES</t>
  </si>
  <si>
    <t>1.2.4.4</t>
  </si>
  <si>
    <t>MAQUINAS Y EQUIPOS</t>
  </si>
  <si>
    <t>1.2.4.5</t>
  </si>
  <si>
    <t>EQUIPOS DE COMPUTACION</t>
  </si>
  <si>
    <t>1.2.4.6</t>
  </si>
  <si>
    <t>1.2.5</t>
  </si>
  <si>
    <t>INTANGIBLES</t>
  </si>
  <si>
    <t>1.2.5.1</t>
  </si>
  <si>
    <t>1.2.5.4</t>
  </si>
  <si>
    <t>PROGRAMAS INFORMATICOS</t>
  </si>
  <si>
    <t>2.1</t>
  </si>
  <si>
    <t>2.1.3</t>
  </si>
  <si>
    <t>DEUDAS DIVERSAS</t>
  </si>
  <si>
    <t>2.1.3.2</t>
  </si>
  <si>
    <t>CASA MATRIZ, CONTROLANTES</t>
  </si>
  <si>
    <t>2.1.3.4</t>
  </si>
  <si>
    <t>CUENTAS A PAGAR</t>
  </si>
  <si>
    <t>2.1.3.4.1</t>
  </si>
  <si>
    <t>SUELDOS Y JORNALES A PAGAR</t>
  </si>
  <si>
    <t>2.1.3.4.2</t>
  </si>
  <si>
    <t>SEGUROS A PAGAR.</t>
  </si>
  <si>
    <t>2.1.3.4.3</t>
  </si>
  <si>
    <t>HONORARIOS A PAGAR</t>
  </si>
  <si>
    <t>2.1.3.4.4</t>
  </si>
  <si>
    <t>COMISION A PAGAR</t>
  </si>
  <si>
    <t>2.1.3.4.5</t>
  </si>
  <si>
    <t>BOLSA DE VALORES</t>
  </si>
  <si>
    <t>2.1.3.4.9</t>
  </si>
  <si>
    <t>2.1.3.4.9.1</t>
  </si>
  <si>
    <t>PROV. AGUINALDO LIC Y S.VAC US</t>
  </si>
  <si>
    <t>2.1.3.4.9.3</t>
  </si>
  <si>
    <t>PROVISION PARA GASTOS DIVERSOS</t>
  </si>
  <si>
    <t>2.1.3.5</t>
  </si>
  <si>
    <t>ACREEDORES POR CARGAS SOCIALES</t>
  </si>
  <si>
    <t>2.1.3.5.1</t>
  </si>
  <si>
    <t>BANCO PREVISION SOCIAL</t>
  </si>
  <si>
    <t>2.1.3.6</t>
  </si>
  <si>
    <t>ACREEDORES FISCALES</t>
  </si>
  <si>
    <t>2.1.3.6.3</t>
  </si>
  <si>
    <t>IVA</t>
  </si>
  <si>
    <t>2.1.3.6.3.1</t>
  </si>
  <si>
    <t>IVA COMPRAS</t>
  </si>
  <si>
    <t>2.1.3.9</t>
  </si>
  <si>
    <t>OTRAS DEUDAS DIVERSAS.</t>
  </si>
  <si>
    <t>2.1.3.9.1</t>
  </si>
  <si>
    <t>2.1.3.9.2</t>
  </si>
  <si>
    <t>ACREEDORES VARIOS USD</t>
  </si>
  <si>
    <t>PATRIMONIO</t>
  </si>
  <si>
    <t>3.1.1</t>
  </si>
  <si>
    <t>CAPITAL</t>
  </si>
  <si>
    <t>3.1.1.2</t>
  </si>
  <si>
    <t>Aportes a capitalizar</t>
  </si>
  <si>
    <t>3.3.1</t>
  </si>
  <si>
    <t>RESERVAS</t>
  </si>
  <si>
    <t>3.4.1</t>
  </si>
  <si>
    <t>GANANCIAS</t>
  </si>
  <si>
    <t>4.1</t>
  </si>
  <si>
    <t>INGRESOS OPERATIVOS</t>
  </si>
  <si>
    <t>4.1.1</t>
  </si>
  <si>
    <t>COMISIONES GANANCIA</t>
  </si>
  <si>
    <t>4.1.1.9</t>
  </si>
  <si>
    <t>OTRAS COMISIONES</t>
  </si>
  <si>
    <t>4.1.1.9.1</t>
  </si>
  <si>
    <t>OTRAS COMISIONES (GRAVADAS CON</t>
  </si>
  <si>
    <t>4.1.1.9.1.2</t>
  </si>
  <si>
    <t>ARANCELES POR GESTION BANCARIA</t>
  </si>
  <si>
    <t>4.1.1.9.1.9</t>
  </si>
  <si>
    <t>ARANCELES VARIOS (GRAVADOS POR</t>
  </si>
  <si>
    <t>4.1.1.9.2</t>
  </si>
  <si>
    <t>4.1.1.9.2.1</t>
  </si>
  <si>
    <t>4.1.1.9.2.2</t>
  </si>
  <si>
    <t>ARANCELES POR ACREENCIAS</t>
  </si>
  <si>
    <t>4.1.1.9.2.6</t>
  </si>
  <si>
    <t>4.1.1.9.2.9</t>
  </si>
  <si>
    <t>COMISIONES VARIAS</t>
  </si>
  <si>
    <t>4.1.2</t>
  </si>
  <si>
    <t>INGRESOS FINANCIEROS</t>
  </si>
  <si>
    <t>4.1.2.1</t>
  </si>
  <si>
    <t>INTERESES GANADOS</t>
  </si>
  <si>
    <t>4.1.2.1.2</t>
  </si>
  <si>
    <t>INTERESES GANADOS (SIN IVA)</t>
  </si>
  <si>
    <t>4.1.2.2</t>
  </si>
  <si>
    <t>DIFERENCIA DE CAMBIO GANADA</t>
  </si>
  <si>
    <t>4.1.2.3</t>
  </si>
  <si>
    <t>DIFERENCIAS DE COTIZACION GANA</t>
  </si>
  <si>
    <t>4.1.2.3.1.1</t>
  </si>
  <si>
    <t>DIFERENCIA DE COTIZACION GS</t>
  </si>
  <si>
    <t>4.1.2.3.1.2</t>
  </si>
  <si>
    <t>DIFERENCIA DE COTIZACION USD T</t>
  </si>
  <si>
    <t>4.1.2.3.1.3</t>
  </si>
  <si>
    <t>DIFERENCIA DE COTIZACION EURO</t>
  </si>
  <si>
    <t>4.1.9</t>
  </si>
  <si>
    <t>4.1.9.1</t>
  </si>
  <si>
    <t>INGRESOS VARIOS</t>
  </si>
  <si>
    <t>4.1.9.1.2</t>
  </si>
  <si>
    <t>INGRESOS POR VALUACIÓN CP</t>
  </si>
  <si>
    <t>4.1.9.1.4</t>
  </si>
  <si>
    <t>4.1.9.2</t>
  </si>
  <si>
    <t>ASESORAMIENTO FINANCIERO</t>
  </si>
  <si>
    <t>4.1.9.2.1</t>
  </si>
  <si>
    <t>ASESORAMIENTO FINANCIERO LOCAL</t>
  </si>
  <si>
    <t>4.1.9.2.2</t>
  </si>
  <si>
    <t>ASESORAMIENTO FINANCIERO EN EL</t>
  </si>
  <si>
    <t>PERDIDAS</t>
  </si>
  <si>
    <t>5.1</t>
  </si>
  <si>
    <t>EGRESOS OPERATIVOS</t>
  </si>
  <si>
    <t>5.1.1</t>
  </si>
  <si>
    <t>REMUNERACIONES</t>
  </si>
  <si>
    <t>5.1.1.1</t>
  </si>
  <si>
    <t>RETRIBUCIONES PERSONALES</t>
  </si>
  <si>
    <t>5.1.1.1.2</t>
  </si>
  <si>
    <t>RETRIBUCIONES PERSONAL ADMINIS</t>
  </si>
  <si>
    <t>5.1.1.2</t>
  </si>
  <si>
    <t>CARGAS SOCIALES</t>
  </si>
  <si>
    <t>5.1.1.2.2</t>
  </si>
  <si>
    <t>5.1.1.3</t>
  </si>
  <si>
    <t>OTRAS RETRIBUCIONES PERSONALES</t>
  </si>
  <si>
    <t>5.1.1.3.1</t>
  </si>
  <si>
    <t>AGUINALDO</t>
  </si>
  <si>
    <t>5.1.1.3.2</t>
  </si>
  <si>
    <t>LICENCIA</t>
  </si>
  <si>
    <t>5.1.1.3.4</t>
  </si>
  <si>
    <t>GRATIFICACIONES</t>
  </si>
  <si>
    <t>5.1.1.4</t>
  </si>
  <si>
    <t>HONORARIOS PROFESIONALES</t>
  </si>
  <si>
    <t>5.1.1.9</t>
  </si>
  <si>
    <t>5.1.2</t>
  </si>
  <si>
    <t>GASTOS DE ADMINISTRACION</t>
  </si>
  <si>
    <t>5.1.2.1</t>
  </si>
  <si>
    <t>ALQUILERES</t>
  </si>
  <si>
    <t>5.1.2.2</t>
  </si>
  <si>
    <t>SEGUROS</t>
  </si>
  <si>
    <t>5.1.2.3</t>
  </si>
  <si>
    <t>LOCOMOCION, FLETES Y VIAJES</t>
  </si>
  <si>
    <t>5.1.2.4</t>
  </si>
  <si>
    <t>LUZ ELECTRICA, AGUA, TELÉFONO</t>
  </si>
  <si>
    <t>5.1.2.5</t>
  </si>
  <si>
    <t>GASTOS BOLSA DE VALORES</t>
  </si>
  <si>
    <t>5.1.2.5.1</t>
  </si>
  <si>
    <t>CUOTA SOCIAL</t>
  </si>
  <si>
    <t>5.1.2.9</t>
  </si>
  <si>
    <t>OTROS GASTOS</t>
  </si>
  <si>
    <t>5.1.2.9.1</t>
  </si>
  <si>
    <t>CAPACITACION AL PERSONAL</t>
  </si>
  <si>
    <t>5.1.2.9.2</t>
  </si>
  <si>
    <t>5.1.2.9.3</t>
  </si>
  <si>
    <t>LIMPIEZA Y VIGILANCIA</t>
  </si>
  <si>
    <t>5.1.2.9.6</t>
  </si>
  <si>
    <t>SUSCRIPCIONES Y AFILIACIONES</t>
  </si>
  <si>
    <t>5.1.2.9.7</t>
  </si>
  <si>
    <t>GASTOS COMUNES EDIFICIOS</t>
  </si>
  <si>
    <t>5.1.2.9.9</t>
  </si>
  <si>
    <t>GASTOS VARIOS</t>
  </si>
  <si>
    <t>5.1.3</t>
  </si>
  <si>
    <t>GASTOS COMERCIALIZACION</t>
  </si>
  <si>
    <t>5.1.3.1</t>
  </si>
  <si>
    <t>PUBLICIDAD</t>
  </si>
  <si>
    <t>5.1.3.3</t>
  </si>
  <si>
    <t>GASTOS PROMOCIONALES</t>
  </si>
  <si>
    <t>5.1.3.4</t>
  </si>
  <si>
    <t>5.1.3.6</t>
  </si>
  <si>
    <t>CORRESPONDENCIA</t>
  </si>
  <si>
    <t>5.1.3.9</t>
  </si>
  <si>
    <t>5.1.4</t>
  </si>
  <si>
    <t>GASTOS DE COMPUTACION</t>
  </si>
  <si>
    <t>5.1.4.2</t>
  </si>
  <si>
    <t>SERVICIO DE MANTENIMIENTO</t>
  </si>
  <si>
    <t>5.1.4.3</t>
  </si>
  <si>
    <t>5.1.4.4</t>
  </si>
  <si>
    <t>5.1.4.9</t>
  </si>
  <si>
    <t>OTROS GASTOS COMPUTACION</t>
  </si>
  <si>
    <t>5.1.5</t>
  </si>
  <si>
    <t>AMORTIZACION DE BIENES DE USO</t>
  </si>
  <si>
    <t>5.1.5.1</t>
  </si>
  <si>
    <t>5.1.5.2</t>
  </si>
  <si>
    <t>AMORTIZACION DE INTANGIBLES</t>
  </si>
  <si>
    <t>5.1.6</t>
  </si>
  <si>
    <t>IMPUESTOS TASAS Y CONTRIBUCION</t>
  </si>
  <si>
    <t>5.1.6.3</t>
  </si>
  <si>
    <t>IVA / COFIS COMPRAS IMPUTABLES</t>
  </si>
  <si>
    <t>5.1.6.4</t>
  </si>
  <si>
    <t>IMPUESTO A LAS COMISIONES</t>
  </si>
  <si>
    <t>5.1.6.9</t>
  </si>
  <si>
    <t>OTROS IMPUESTOS TASAS Y CONTRI</t>
  </si>
  <si>
    <t>5.1.7</t>
  </si>
  <si>
    <t>EGRESOS FINANCIEROS</t>
  </si>
  <si>
    <t>5.1.7.1</t>
  </si>
  <si>
    <t>INTERESES PERDIDIOS</t>
  </si>
  <si>
    <t>5.1.7.2</t>
  </si>
  <si>
    <t>DIFERENCIAS DE CAMBIO PERDIDAS</t>
  </si>
  <si>
    <t>5.1.7.4</t>
  </si>
  <si>
    <t>GASTOS BANCARIOS</t>
  </si>
  <si>
    <t>5.1.7.4.1</t>
  </si>
  <si>
    <t>GASTOS BANCARIOS $</t>
  </si>
  <si>
    <t>5.1.7.4.2</t>
  </si>
  <si>
    <t>5.1.7.4.4</t>
  </si>
  <si>
    <t>GASTOS BANCARIOS EURO</t>
  </si>
  <si>
    <t>5.1.7.9</t>
  </si>
  <si>
    <t>OTROS EGRESOS FINANCIEROS</t>
  </si>
  <si>
    <t>5.1.8</t>
  </si>
  <si>
    <t>DEUDORES INCOBRABLES</t>
  </si>
  <si>
    <t>5.1.8.1</t>
  </si>
  <si>
    <t>PERDIDA POR DEUDORES INCOBRABL</t>
  </si>
  <si>
    <t>CUENTAS DE ORDEN</t>
  </si>
  <si>
    <t>6.1</t>
  </si>
  <si>
    <t>CUENTAS DE ORDEN DEUDORAS CLIE</t>
  </si>
  <si>
    <t>6.1.1</t>
  </si>
  <si>
    <t>DISPONIBILIDADES CLIENTES</t>
  </si>
  <si>
    <t>6.1.1.2</t>
  </si>
  <si>
    <t>BANCOS CLIENTES</t>
  </si>
  <si>
    <t>6.1.1.2.1</t>
  </si>
  <si>
    <t>COLOCACIONES EN EL PAIS CLIENT</t>
  </si>
  <si>
    <t>6.1.1.2.2</t>
  </si>
  <si>
    <t>COLOCACIONES EN EL EXTER CLIEN</t>
  </si>
  <si>
    <t>6.1.2</t>
  </si>
  <si>
    <t>VALORES DE TERCEROS ADMINISTRA</t>
  </si>
  <si>
    <t>6.1.2.2</t>
  </si>
  <si>
    <t>VALORES SECTOR PUBLICO - CLIEN</t>
  </si>
  <si>
    <t>6.1.2.2.1</t>
  </si>
  <si>
    <t>6.1.2.2.3</t>
  </si>
  <si>
    <t>VALORES EMITIDOS SOBERANOS EXT</t>
  </si>
  <si>
    <t>6.1.2.3</t>
  </si>
  <si>
    <t>VALORES SECTOR PRIVADO - CLIEN</t>
  </si>
  <si>
    <t>6.1.2.3.1</t>
  </si>
  <si>
    <t>VALORES PRIVADOS NACIONALES -</t>
  </si>
  <si>
    <t>6.1.2.3.2</t>
  </si>
  <si>
    <t>VALORES PRIVADOS EXTRANJEROS -</t>
  </si>
  <si>
    <t>6.1.2.9</t>
  </si>
  <si>
    <t>6.2</t>
  </si>
  <si>
    <t>CUENTAS DE ORDEN ACREEDOR</t>
  </si>
  <si>
    <t>6.2.1</t>
  </si>
  <si>
    <t>6.2.1.1</t>
  </si>
  <si>
    <t>6.2.1.8</t>
  </si>
  <si>
    <t>Control (Activo - Pasivo - Patrimonio)</t>
  </si>
  <si>
    <t>TC CIERRE</t>
  </si>
  <si>
    <t>30.06.2019</t>
  </si>
  <si>
    <t>Entre: 01/01/19 y 30/06/19 Cta:1 y 999999999999999999 Suc.Desde:         0 a:       999 Cot.U$S: 6190.4500</t>
  </si>
  <si>
    <t>1.1.1.2.1.1.0003</t>
  </si>
  <si>
    <t>L.PRO.GS.BANCOP.310027870</t>
  </si>
  <si>
    <t>1.1.1.2.1.1.0004</t>
  </si>
  <si>
    <t>L.PRO.USD.BANCOP.310030200</t>
  </si>
  <si>
    <t>1.1.1.2.1.1.0013</t>
  </si>
  <si>
    <t>L.PRO.USD.REGIONAL.7840337</t>
  </si>
  <si>
    <t>L.PRO.USD.ATLAS.885091</t>
  </si>
  <si>
    <t>1.1.1.2.1.1.0029</t>
  </si>
  <si>
    <t>L.PRO.USD.FINEXPAR 10155000758</t>
  </si>
  <si>
    <t>1.1.1.2.2.1.0004</t>
  </si>
  <si>
    <t>I.PRO.EURO.BONY.2284029780</t>
  </si>
  <si>
    <t>1.1.1.3</t>
  </si>
  <si>
    <t>COMISIONES A COBRAR MS</t>
  </si>
  <si>
    <t>1.1.2.8.9.1.0004</t>
  </si>
  <si>
    <t>REEMBOLSO GASTOS ESTACIO A COB</t>
  </si>
  <si>
    <t>1.1.3.2</t>
  </si>
  <si>
    <t>VALORES SECTOR PÚBLICO</t>
  </si>
  <si>
    <t>1.1.3.2.3</t>
  </si>
  <si>
    <t>VALORES EMITIDOS POR SOBERANOS</t>
  </si>
  <si>
    <t>1.1.3.2.3.1.0010</t>
  </si>
  <si>
    <t>VALORES SOBERANOS EXTRANJEROS</t>
  </si>
  <si>
    <t>1.1.3.8</t>
  </si>
  <si>
    <t>OTRAS INVERSIONES</t>
  </si>
  <si>
    <t>2.1.3.4.9.2</t>
  </si>
  <si>
    <t>PROVISION PARA IMPUESTOS NACIO</t>
  </si>
  <si>
    <t>2.1.3.4.9.2.0001</t>
  </si>
  <si>
    <t>PROVISION Imp. a la Renta</t>
  </si>
  <si>
    <t>PROVISIÓN GASTOS DIVERSOS GS</t>
  </si>
  <si>
    <t>2.1.3.6.3.2</t>
  </si>
  <si>
    <t>IVA VENTAS</t>
  </si>
  <si>
    <t>2.1.3.9.1.1.0055</t>
  </si>
  <si>
    <t>CAFEPAR</t>
  </si>
  <si>
    <t>2.1.3.9.2.1.0022</t>
  </si>
  <si>
    <t>VICTOR CALCENA ( WTC)</t>
  </si>
  <si>
    <t>2.1.3.9.2.1.0026</t>
  </si>
  <si>
    <t>J FLEISCHMAN S.A.</t>
  </si>
  <si>
    <t>3.1.1.3</t>
  </si>
  <si>
    <t>PRIMA DE EMISIÓN</t>
  </si>
  <si>
    <t>3.1.1.3.1.1.0001</t>
  </si>
  <si>
    <t>4.1.1.9.1.9.0006</t>
  </si>
  <si>
    <t>OTRAS COMISIONES GAN C/IVA $A</t>
  </si>
  <si>
    <t>4.1.2.1.2.1.0009</t>
  </si>
  <si>
    <t>INTERESES GANADOS CA - ITAU GS</t>
  </si>
  <si>
    <t>4.1.2.1.2.1.0010</t>
  </si>
  <si>
    <t>INTERESES GANADOS BONY USD</t>
  </si>
  <si>
    <t>4.1.9.2.1.1.1102</t>
  </si>
  <si>
    <t>ASERAMIENTO FINANCIERO M&amp;A</t>
  </si>
  <si>
    <t>5.1.1.1.2.1.0026</t>
  </si>
  <si>
    <t>PREAVISO</t>
  </si>
  <si>
    <t>5.1.3.5</t>
  </si>
  <si>
    <t>CONTRATACION DE SERVICIOS COME</t>
  </si>
  <si>
    <t>5.1.3.5.1.1.0002</t>
  </si>
  <si>
    <t>OTROS GASTOS MARKETING USD</t>
  </si>
  <si>
    <t>5.1.3.6.1.1.0003</t>
  </si>
  <si>
    <t>5.1.6.1</t>
  </si>
  <si>
    <t>IRAE</t>
  </si>
  <si>
    <t>6.1.1.2.1.1.0023</t>
  </si>
  <si>
    <t>L.TER.GS.FONDO LIQUIDEZ GS</t>
  </si>
  <si>
    <t>6.1.1.2.1.1.0024</t>
  </si>
  <si>
    <t>L.TER.USD.FONDO LIQUIDEZ USD</t>
  </si>
  <si>
    <t>6.1.1.2.2.1.0002</t>
  </si>
  <si>
    <t>PPI.TER.USD.BONY.8901413674</t>
  </si>
  <si>
    <t>6.1.1.2.2.1.0048</t>
  </si>
  <si>
    <t>TER.USD.PUENTE ARG.112825.USD</t>
  </si>
  <si>
    <t>6.1.2.3.2.1.0013</t>
  </si>
  <si>
    <t>VALORES PRIVADOS EXT GBP CLIEN</t>
  </si>
  <si>
    <t>6.2.1.1.1.1.0012</t>
  </si>
  <si>
    <t>ACREED POR DISP Y VAL CLI GBP</t>
  </si>
  <si>
    <t>Prima de Emision</t>
  </si>
  <si>
    <t>Absorción de pérdidas</t>
  </si>
  <si>
    <t>Capitalización de reservas</t>
  </si>
  <si>
    <t>Prima de emisión</t>
  </si>
  <si>
    <t xml:space="preserve">Aportes de capital </t>
  </si>
  <si>
    <t>GANANCIA ANTES DE IMPUESTO</t>
  </si>
  <si>
    <t>Impuesto al Valor Agregado</t>
  </si>
  <si>
    <t xml:space="preserve"> Aumentos </t>
  </si>
  <si>
    <t xml:space="preserve"> Disminuciones </t>
  </si>
  <si>
    <t>Resultados Acumulados</t>
  </si>
  <si>
    <t>Resultado del Ejercicio</t>
  </si>
  <si>
    <t>Ajuste 2 - Absorción de Revaluo</t>
  </si>
  <si>
    <t>Ajuste 3 - Revauo de Bienes</t>
  </si>
  <si>
    <t>Ajuste 4 - Abosorción de Pérdidas</t>
  </si>
  <si>
    <t>Ajuste 6 - Amortizaciones y depreciaciones</t>
  </si>
  <si>
    <t>Ajuste 5 - Revalúo ajustes BVPASA</t>
  </si>
  <si>
    <t>Ajuste 6 - Provisiones por Bonificaciones</t>
  </si>
  <si>
    <t xml:space="preserve">Provisiones por Bonificaciones </t>
  </si>
  <si>
    <t>Bienes de uso - Intangibles</t>
  </si>
  <si>
    <t>Cargos diferidos - Intangibles</t>
  </si>
  <si>
    <t>Provisión auditoria externa</t>
  </si>
  <si>
    <t>Provisión gastos de custodia</t>
  </si>
  <si>
    <t>Sub total bancos</t>
  </si>
  <si>
    <t>Otras instituciones</t>
  </si>
  <si>
    <t>Sub total otras instituciones</t>
  </si>
  <si>
    <t>Puente Administradora de Fondos Patrimoniales de Inversión S.A.</t>
  </si>
  <si>
    <t>Puente Hnos S.A. (Argentina)</t>
  </si>
  <si>
    <t>Directores</t>
  </si>
  <si>
    <t>Apoderados</t>
  </si>
  <si>
    <t>Auditor Interno</t>
  </si>
  <si>
    <t>Síndico</t>
  </si>
  <si>
    <t xml:space="preserve"> (En guaraníes)</t>
  </si>
  <si>
    <t>-</t>
  </si>
  <si>
    <t>Puente Casa de Bolsa S.A. fue constituida por escritura pública Nº 427 pasada por el Escribano Luis Enrique Peroni Giralt en fecha 1 de setiembre de 2014, inscripta en el Registro de Personas Jurídicas y Asociaciones y en el Registro Público de Comercio Bajo el Nº 174 Folio 2195 y siguientes de fecha 11 de setiembre de 2014.</t>
  </si>
  <si>
    <t>Fue inscripta en la CNV bajo el Nº CB022 en fecha 11 de noviembre de 2014 y en la Bolsa de Valores y Productos de Asunción S.A. bajo el Nº CB023 en fecha 18 de noviembre de 2014.</t>
  </si>
  <si>
    <t>A continuación se resumen las políticas de contabilidad más significativas aplicadas por la Sociedad:</t>
  </si>
  <si>
    <r>
      <t>a.</t>
    </r>
    <r>
      <rPr>
        <b/>
        <sz val="7"/>
        <color theme="1"/>
        <rFont val="Times New Roman"/>
        <family val="1"/>
      </rPr>
      <t xml:space="preserve">     </t>
    </r>
    <r>
      <rPr>
        <b/>
        <sz val="10"/>
        <color theme="1"/>
        <rFont val="Arial"/>
        <family val="2"/>
      </rPr>
      <t>Bases de contabilización</t>
    </r>
  </si>
  <si>
    <r>
      <t>a.</t>
    </r>
    <r>
      <rPr>
        <b/>
        <sz val="7"/>
        <color theme="1"/>
        <rFont val="Times New Roman"/>
        <family val="1"/>
      </rPr>
      <t xml:space="preserve">     </t>
    </r>
    <r>
      <rPr>
        <b/>
        <sz val="10"/>
        <color theme="1"/>
        <rFont val="Arial"/>
        <family val="2"/>
      </rPr>
      <t>Moneda extranjera</t>
    </r>
  </si>
  <si>
    <r>
      <t>b.</t>
    </r>
    <r>
      <rPr>
        <b/>
        <sz val="7"/>
        <color theme="1"/>
        <rFont val="Times New Roman"/>
        <family val="1"/>
      </rPr>
      <t xml:space="preserve">    </t>
    </r>
    <r>
      <rPr>
        <b/>
        <sz val="10"/>
        <color theme="1"/>
        <rFont val="Arial"/>
        <family val="2"/>
      </rPr>
      <t>Inversiones</t>
    </r>
  </si>
  <si>
    <t>- Títulos de deuda</t>
  </si>
  <si>
    <t>- Acción de la Bolsa de Valores</t>
  </si>
  <si>
    <r>
      <t>c.</t>
    </r>
    <r>
      <rPr>
        <b/>
        <sz val="7"/>
        <color theme="1"/>
        <rFont val="Times New Roman"/>
        <family val="1"/>
      </rPr>
      <t xml:space="preserve">     </t>
    </r>
    <r>
      <rPr>
        <b/>
        <sz val="10"/>
        <color theme="1"/>
        <rFont val="Arial"/>
        <family val="2"/>
      </rPr>
      <t>Bienes de uso</t>
    </r>
  </si>
  <si>
    <t>Al valor de costo revaluado se computan las depreciaciones acumuladas, tal como se explica en el apartado 3.4.a. de esta nota.</t>
  </si>
  <si>
    <t>Las previsiones para incobrables son estimadas y constituidas en base al análisis individual de los deudores, realizado por la gerencia de la Sociedad sobre el total de sus cuentas por cobrar.</t>
  </si>
  <si>
    <r>
      <t>b.</t>
    </r>
    <r>
      <rPr>
        <b/>
        <sz val="7"/>
        <color theme="1"/>
        <rFont val="Times New Roman"/>
        <family val="1"/>
      </rPr>
      <t xml:space="preserve">     </t>
    </r>
    <r>
      <rPr>
        <b/>
        <sz val="10"/>
        <color theme="1"/>
        <rFont val="Arial"/>
        <family val="2"/>
      </rPr>
      <t>Uso de estimaciones</t>
    </r>
  </si>
  <si>
    <r>
      <t>c.</t>
    </r>
    <r>
      <rPr>
        <b/>
        <sz val="7"/>
        <color theme="1"/>
        <rFont val="Times New Roman"/>
        <family val="1"/>
      </rPr>
      <t xml:space="preserve">    </t>
    </r>
    <r>
      <rPr>
        <b/>
        <sz val="10"/>
        <color theme="1"/>
        <rFont val="Arial"/>
        <family val="2"/>
      </rPr>
      <t>Información comparativa</t>
    </r>
  </si>
  <si>
    <r>
      <t>a.</t>
    </r>
    <r>
      <rPr>
        <b/>
        <sz val="7"/>
        <color theme="1"/>
        <rFont val="Times New Roman"/>
        <family val="1"/>
      </rPr>
      <t xml:space="preserve">          </t>
    </r>
    <r>
      <rPr>
        <b/>
        <sz val="10"/>
        <color theme="1"/>
        <rFont val="Arial"/>
        <family val="2"/>
      </rPr>
      <t>Bienes de uso</t>
    </r>
  </si>
  <si>
    <t>Los bienes de uso son depreciados utilizando el método lineal a partir del mes siguiente de su incorporación al patrimonio de la sociedad de acuerdo con las siguientes vidas útiles:</t>
  </si>
  <si>
    <t>Tipo de bien</t>
  </si>
  <si>
    <r>
      <t>b.</t>
    </r>
    <r>
      <rPr>
        <b/>
        <sz val="7"/>
        <color theme="1"/>
        <rFont val="Times New Roman"/>
        <family val="1"/>
      </rPr>
      <t xml:space="preserve">         </t>
    </r>
    <r>
      <rPr>
        <b/>
        <sz val="10"/>
        <color theme="1"/>
        <rFont val="Arial"/>
        <family val="2"/>
      </rPr>
      <t>Cargos diferidos y Activos Intangibles</t>
    </r>
  </si>
  <si>
    <t>Los cargos diferidos y activos intangibles son amortizados utilizando el método lineal a partir del mes siguiente de su incorporación al patrimonio de la sociedad.</t>
  </si>
  <si>
    <t>Los años de amortización son los siguientes:</t>
  </si>
  <si>
    <t>Gastos de constitución</t>
  </si>
  <si>
    <r>
      <t>a.</t>
    </r>
    <r>
      <rPr>
        <b/>
        <sz val="7"/>
        <color theme="1"/>
        <rFont val="Times New Roman"/>
        <family val="1"/>
      </rPr>
      <t xml:space="preserve">     </t>
    </r>
    <r>
      <rPr>
        <b/>
        <sz val="10"/>
        <color theme="1"/>
        <rFont val="Arial"/>
        <family val="2"/>
      </rPr>
      <t>Intereses sobre títulos y otros valores</t>
    </r>
  </si>
  <si>
    <t>Los intereses generados son reconocidos como ingresos conforme se devengan.</t>
  </si>
  <si>
    <r>
      <t>b.</t>
    </r>
    <r>
      <rPr>
        <b/>
        <sz val="7"/>
        <color theme="1"/>
        <rFont val="Times New Roman"/>
        <family val="1"/>
      </rPr>
      <t xml:space="preserve">    </t>
    </r>
    <r>
      <rPr>
        <b/>
        <sz val="10"/>
        <color theme="1"/>
        <rFont val="Arial"/>
        <family val="2"/>
      </rPr>
      <t>Venta de títulos</t>
    </r>
  </si>
  <si>
    <t xml:space="preserve">Se reconoce como ingreso la diferencia de precio entre el valor de venta de un activo propio y el valor de adquisición. </t>
  </si>
  <si>
    <t>Para la preparación del estado de flujos de efectivo 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 Se utiliza el método directo para la preparación del mismo.</t>
  </si>
  <si>
    <t>No aplicable. Los presentes Estados Financieros no incluyen información consolidada.</t>
  </si>
  <si>
    <r>
      <t>a.</t>
    </r>
    <r>
      <rPr>
        <b/>
        <sz val="7"/>
        <color theme="1"/>
        <rFont val="Times New Roman"/>
        <family val="1"/>
      </rPr>
      <t xml:space="preserve">     </t>
    </r>
    <r>
      <rPr>
        <b/>
        <sz val="10"/>
        <color theme="1"/>
        <rFont val="Arial"/>
        <family val="2"/>
      </rPr>
      <t>Valuación de la moneda extranjera</t>
    </r>
  </si>
  <si>
    <t>El siguiente es el detalle de las principales cotizaciones de las monedas extranjeras operadas por la Sociedad a la fecha de balance:</t>
  </si>
  <si>
    <t>Dólar estadounidense</t>
  </si>
  <si>
    <t>Tipo de cambio para activos</t>
  </si>
  <si>
    <t>Tipo de cambio para pasivos</t>
  </si>
  <si>
    <t>Euro</t>
  </si>
  <si>
    <t>Peso Argentino</t>
  </si>
  <si>
    <t>Detalle</t>
  </si>
  <si>
    <t xml:space="preserve"> Saldo en Moneda Extranjera </t>
  </si>
  <si>
    <t>Bancos (Nota 5.d.)</t>
  </si>
  <si>
    <t>Títulos de renta fija (nota 5.e)</t>
  </si>
  <si>
    <t>Deudores por intermediación      (Nota 5.f)</t>
  </si>
  <si>
    <t>Previsión para Incobrables (Nota 5.f)</t>
  </si>
  <si>
    <t>Garantía Futuros</t>
  </si>
  <si>
    <r>
      <t>c.</t>
    </r>
    <r>
      <rPr>
        <b/>
        <sz val="7"/>
        <color theme="1"/>
        <rFont val="Times New Roman"/>
        <family val="1"/>
      </rPr>
      <t xml:space="preserve">     </t>
    </r>
    <r>
      <rPr>
        <b/>
        <sz val="10"/>
        <color theme="1"/>
        <rFont val="Arial"/>
        <family val="2"/>
      </rPr>
      <t>Diferencia de cambio por saldos y transacciones en moneda extranjera</t>
    </r>
  </si>
  <si>
    <t>El rubro de disponibilidades se compone de la siguiente manera:</t>
  </si>
  <si>
    <r>
      <t>d.</t>
    </r>
    <r>
      <rPr>
        <b/>
        <sz val="7"/>
        <color theme="1"/>
        <rFont val="Times New Roman"/>
        <family val="1"/>
      </rPr>
      <t xml:space="preserve">     </t>
    </r>
    <r>
      <rPr>
        <b/>
        <sz val="10"/>
        <color theme="1"/>
        <rFont val="Arial"/>
        <family val="2"/>
      </rPr>
      <t xml:space="preserve">Disponibilidades </t>
    </r>
  </si>
  <si>
    <t>INVERSIONES TEMPORARIAS E INVERSIONES PERMANENTES</t>
  </si>
  <si>
    <t>INFORMACION SOBRE EL DOCUMENTO Y EMISOR</t>
  </si>
  <si>
    <t>EMISOR</t>
  </si>
  <si>
    <t>TIPO DE TITULO</t>
  </si>
  <si>
    <t>CANTIDAD DE TITULOS</t>
  </si>
  <si>
    <t>VALOR NOMINAL UNITARIO</t>
  </si>
  <si>
    <t>VALOR CONTABLE</t>
  </si>
  <si>
    <t>INTERESES A COBRAR</t>
  </si>
  <si>
    <t>RESULTADO</t>
  </si>
  <si>
    <t>PATRIM.NETO</t>
  </si>
  <si>
    <t>Inversiones Temporarias</t>
  </si>
  <si>
    <t>BVPASA</t>
  </si>
  <si>
    <t>ACCION</t>
  </si>
  <si>
    <r>
      <t>e.</t>
    </r>
    <r>
      <rPr>
        <b/>
        <sz val="7"/>
        <color theme="1"/>
        <rFont val="Times New Roman"/>
        <family val="1"/>
      </rPr>
      <t xml:space="preserve">     </t>
    </r>
    <r>
      <rPr>
        <b/>
        <sz val="10"/>
        <color theme="1"/>
        <rFont val="Arial"/>
        <family val="2"/>
      </rPr>
      <t>Inversiones</t>
    </r>
  </si>
  <si>
    <t>El detalle de las inversiones permanentes es el siguiente:</t>
  </si>
  <si>
    <t>Acción de la Bolsa de Valores</t>
  </si>
  <si>
    <t>Cantidad</t>
  </si>
  <si>
    <t>Valor Nominal</t>
  </si>
  <si>
    <t>Valor libro de la acción</t>
  </si>
  <si>
    <t>Valor último remate</t>
  </si>
  <si>
    <t>Los créditos se componen de la siguiente manera:</t>
  </si>
  <si>
    <t xml:space="preserve"> Corto Plazo  </t>
  </si>
  <si>
    <t xml:space="preserve"> Largo Plazo  </t>
  </si>
  <si>
    <t xml:space="preserve">                  - </t>
  </si>
  <si>
    <r>
      <t>f.</t>
    </r>
    <r>
      <rPr>
        <b/>
        <sz val="7"/>
        <color theme="1"/>
        <rFont val="Times New Roman"/>
        <family val="1"/>
      </rPr>
      <t xml:space="preserve">     </t>
    </r>
    <r>
      <rPr>
        <b/>
        <sz val="10"/>
        <color theme="1"/>
        <rFont val="Arial"/>
        <family val="2"/>
      </rPr>
      <t>Créditos</t>
    </r>
  </si>
  <si>
    <r>
      <t>g.</t>
    </r>
    <r>
      <rPr>
        <b/>
        <sz val="7"/>
        <color theme="1"/>
        <rFont val="Times New Roman"/>
        <family val="1"/>
      </rPr>
      <t xml:space="preserve">     </t>
    </r>
    <r>
      <rPr>
        <b/>
        <sz val="10"/>
        <color theme="1"/>
        <rFont val="Arial"/>
        <family val="2"/>
      </rPr>
      <t>Bienes de uso</t>
    </r>
  </si>
  <si>
    <t xml:space="preserve"> Saldo al Inicio </t>
  </si>
  <si>
    <t xml:space="preserve"> Amortizaciones </t>
  </si>
  <si>
    <t xml:space="preserve"> Saldo neto final </t>
  </si>
  <si>
    <t>Los otros activos corrientes están compuestos de la siguiente manera:</t>
  </si>
  <si>
    <t xml:space="preserve"> Corto plazo </t>
  </si>
  <si>
    <t xml:space="preserve"> Largo plazo </t>
  </si>
  <si>
    <t>La Sociedad no cuenta con saldos por este concepto.</t>
  </si>
  <si>
    <t>El rubro se compone como sigue:</t>
  </si>
  <si>
    <t>El rubro se compone de la siguiente manera:</t>
  </si>
  <si>
    <t>Se compone como sigue:</t>
  </si>
  <si>
    <t>Los saldos con personas y empresas relacionadas se componen de la siguiente manera:</t>
  </si>
  <si>
    <t>Puente Corredor de Bolsa S.A. (Uruguay) – Nota 5.d</t>
  </si>
  <si>
    <t>Sociedad Vinculada </t>
  </si>
  <si>
    <t>Puente Administradora de Fondos Patrimoniales de Inversión S.A. – Nota 5.f</t>
  </si>
  <si>
    <t>Puente Corredor de Bolsa S.A. (Uruguay) – Nota 5.f</t>
  </si>
  <si>
    <t>Total Activo</t>
  </si>
  <si>
    <t>Total Pasivo</t>
  </si>
  <si>
    <t>Las transacciones con personas y empresas vinculadas durante el período fueron los siguientes:</t>
  </si>
  <si>
    <t>Persona o empresa relacionada</t>
  </si>
  <si>
    <t xml:space="preserve"> Total ingresos </t>
  </si>
  <si>
    <t xml:space="preserve"> Total egresos </t>
  </si>
  <si>
    <t>El movimiento del Patrimonio Neto de la Sociedad es el siguiente:</t>
  </si>
  <si>
    <t xml:space="preserve"> Saldo al cierre </t>
  </si>
  <si>
    <t>Se componen de la siguiente manera:</t>
  </si>
  <si>
    <t>Ingresos por operaciones y servicios extrabursátiles</t>
  </si>
  <si>
    <t>Otros ingresos operativos</t>
  </si>
  <si>
    <t>La composición es la siguiente:</t>
  </si>
  <si>
    <t>Los otros ingresos y egresos se componen como sigue:</t>
  </si>
  <si>
    <r>
      <t>a.</t>
    </r>
    <r>
      <rPr>
        <b/>
        <sz val="7"/>
        <color theme="1"/>
        <rFont val="Times New Roman"/>
        <family val="1"/>
      </rPr>
      <t xml:space="preserve">     </t>
    </r>
    <r>
      <rPr>
        <b/>
        <sz val="10"/>
        <color theme="1"/>
        <rFont val="Arial"/>
        <family val="2"/>
      </rPr>
      <t>Compromisos Directos</t>
    </r>
  </si>
  <si>
    <t xml:space="preserve">A la fecha de emisión de los presentes estados financieros la Sociedad no posee compromisos directos. </t>
  </si>
  <si>
    <r>
      <t>b.</t>
    </r>
    <r>
      <rPr>
        <b/>
        <sz val="7"/>
        <color theme="1"/>
        <rFont val="Times New Roman"/>
        <family val="1"/>
      </rPr>
      <t xml:space="preserve">    </t>
    </r>
    <r>
      <rPr>
        <b/>
        <sz val="10"/>
        <color theme="1"/>
        <rFont val="Arial"/>
        <family val="2"/>
      </rPr>
      <t>Contingencias legales</t>
    </r>
  </si>
  <si>
    <t>A la fecha de emisión de los presentes estados contables la Sociedad no registra juicios u otras acciones legales que pudieran producir variaciones sobre los importes reportados como saldos al cierre.</t>
  </si>
  <si>
    <r>
      <t>c.</t>
    </r>
    <r>
      <rPr>
        <b/>
        <sz val="7"/>
        <color theme="1"/>
        <rFont val="Times New Roman"/>
        <family val="1"/>
      </rPr>
      <t xml:space="preserve">     </t>
    </r>
    <r>
      <rPr>
        <b/>
        <sz val="10"/>
        <color theme="1"/>
        <rFont val="Arial"/>
        <family val="2"/>
      </rPr>
      <t>Garantías constituidas</t>
    </r>
  </si>
  <si>
    <r>
      <t>b)</t>
    </r>
    <r>
      <rPr>
        <b/>
        <sz val="7"/>
        <color rgb="FF000000"/>
        <rFont val="Times New Roman"/>
        <family val="1"/>
      </rPr>
      <t xml:space="preserve">    </t>
    </r>
    <r>
      <rPr>
        <b/>
        <sz val="10"/>
        <color rgb="FF000000"/>
        <rFont val="Arial"/>
        <family val="2"/>
      </rPr>
      <t>Cuentas de Orden</t>
    </r>
  </si>
  <si>
    <t>Restricción a la distribución de utilidades:</t>
  </si>
  <si>
    <t>y cualquier restricción al derecho de propiedad</t>
  </si>
  <si>
    <t>Puente Casa de Bolsa S.A.</t>
  </si>
  <si>
    <t xml:space="preserve">Estados financieros correspondientes al </t>
  </si>
  <si>
    <t>Información general de la Sociedad</t>
  </si>
  <si>
    <r>
      <t>1.</t>
    </r>
    <r>
      <rPr>
        <b/>
        <sz val="7"/>
        <color theme="1"/>
        <rFont val="Times New Roman"/>
        <family val="1"/>
      </rPr>
      <t xml:space="preserve">         </t>
    </r>
    <r>
      <rPr>
        <b/>
        <u/>
        <sz val="10"/>
        <color theme="1"/>
        <rFont val="Arial"/>
        <family val="2"/>
      </rPr>
      <t>IDENTIFICACIÓN</t>
    </r>
  </si>
  <si>
    <r>
      <t>1.1</t>
    </r>
    <r>
      <rPr>
        <b/>
        <sz val="7"/>
        <color theme="1"/>
        <rFont val="Times New Roman"/>
        <family val="1"/>
      </rPr>
      <t xml:space="preserve">       </t>
    </r>
    <r>
      <rPr>
        <b/>
        <sz val="10"/>
        <color theme="1"/>
        <rFont val="Arial"/>
        <family val="2"/>
      </rPr>
      <t>Nombre o Razón Social</t>
    </r>
    <r>
      <rPr>
        <sz val="10"/>
        <color theme="1"/>
        <rFont val="Arial"/>
        <family val="2"/>
      </rPr>
      <t>: Puente Casa de Bolsa S.A.</t>
    </r>
  </si>
  <si>
    <r>
      <t>1.2</t>
    </r>
    <r>
      <rPr>
        <b/>
        <sz val="7"/>
        <color theme="1"/>
        <rFont val="Times New Roman"/>
        <family val="1"/>
      </rPr>
      <t xml:space="preserve">       </t>
    </r>
    <r>
      <rPr>
        <b/>
        <sz val="10"/>
        <color theme="1"/>
        <rFont val="Arial"/>
        <family val="2"/>
      </rPr>
      <t>Registro CNV</t>
    </r>
    <r>
      <rPr>
        <sz val="10"/>
        <color theme="1"/>
        <rFont val="Arial"/>
        <family val="2"/>
      </rPr>
      <t>: Resolución 70E/14 del 11 de noviembre de 2014</t>
    </r>
  </si>
  <si>
    <r>
      <t>1.3</t>
    </r>
    <r>
      <rPr>
        <b/>
        <sz val="7"/>
        <color theme="1"/>
        <rFont val="Times New Roman"/>
        <family val="1"/>
      </rPr>
      <t xml:space="preserve">       </t>
    </r>
    <r>
      <rPr>
        <b/>
        <sz val="10"/>
        <color theme="1"/>
        <rFont val="Arial"/>
        <family val="2"/>
      </rPr>
      <t>Código Bolsa</t>
    </r>
    <r>
      <rPr>
        <sz val="10"/>
        <color theme="1"/>
        <rFont val="Arial"/>
        <family val="2"/>
      </rPr>
      <t>: CB022</t>
    </r>
  </si>
  <si>
    <r>
      <t>1.4</t>
    </r>
    <r>
      <rPr>
        <b/>
        <sz val="7"/>
        <color theme="1"/>
        <rFont val="Times New Roman"/>
        <family val="1"/>
      </rPr>
      <t xml:space="preserve">       </t>
    </r>
    <r>
      <rPr>
        <b/>
        <sz val="10"/>
        <color theme="1"/>
        <rFont val="Arial"/>
        <family val="2"/>
      </rPr>
      <t>Dirección oficina principal</t>
    </r>
    <r>
      <rPr>
        <sz val="10"/>
        <color theme="1"/>
        <rFont val="Arial"/>
        <family val="2"/>
      </rPr>
      <t>: Avda. Aviadores del Chaco N° 2050- Complejo WTC -Piso 17, Torre 4.</t>
    </r>
  </si>
  <si>
    <r>
      <t>1.5</t>
    </r>
    <r>
      <rPr>
        <b/>
        <sz val="7"/>
        <color theme="1"/>
        <rFont val="Times New Roman"/>
        <family val="1"/>
      </rPr>
      <t xml:space="preserve">       </t>
    </r>
    <r>
      <rPr>
        <b/>
        <sz val="10"/>
        <color theme="1"/>
        <rFont val="Arial"/>
        <family val="2"/>
      </rPr>
      <t>Teléfono</t>
    </r>
    <r>
      <rPr>
        <sz val="10"/>
        <color theme="1"/>
        <rFont val="Arial"/>
        <family val="2"/>
      </rPr>
      <t>: (021) 237-6991</t>
    </r>
  </si>
  <si>
    <r>
      <t>1.6</t>
    </r>
    <r>
      <rPr>
        <b/>
        <sz val="7"/>
        <color theme="1"/>
        <rFont val="Times New Roman"/>
        <family val="1"/>
      </rPr>
      <t xml:space="preserve">       </t>
    </r>
    <r>
      <rPr>
        <b/>
        <sz val="10"/>
        <color theme="1"/>
        <rFont val="Arial"/>
        <family val="2"/>
      </rPr>
      <t>Fax</t>
    </r>
    <r>
      <rPr>
        <sz val="10"/>
        <color theme="1"/>
        <rFont val="Arial"/>
        <family val="2"/>
      </rPr>
      <t>: (021) 237-6991</t>
    </r>
  </si>
  <si>
    <r>
      <t>1.7</t>
    </r>
    <r>
      <rPr>
        <b/>
        <sz val="7"/>
        <color theme="1"/>
        <rFont val="Times New Roman"/>
        <family val="1"/>
      </rPr>
      <t xml:space="preserve">       </t>
    </r>
    <r>
      <rPr>
        <b/>
        <sz val="10"/>
        <color theme="1"/>
        <rFont val="Arial"/>
        <family val="2"/>
      </rPr>
      <t>E-mail</t>
    </r>
    <r>
      <rPr>
        <sz val="10"/>
        <color theme="1"/>
        <rFont val="Arial"/>
        <family val="2"/>
      </rPr>
      <t>: info@puentenet.com.py</t>
    </r>
  </si>
  <si>
    <r>
      <t>1.9</t>
    </r>
    <r>
      <rPr>
        <b/>
        <sz val="7"/>
        <color theme="1"/>
        <rFont val="Times New Roman"/>
        <family val="1"/>
      </rPr>
      <t xml:space="preserve">       </t>
    </r>
    <r>
      <rPr>
        <b/>
        <sz val="10"/>
        <color theme="1"/>
        <rFont val="Arial"/>
        <family val="2"/>
      </rPr>
      <t xml:space="preserve">Domicilio legal: </t>
    </r>
    <r>
      <rPr>
        <sz val="10"/>
        <color theme="1"/>
        <rFont val="Arial"/>
        <family val="2"/>
      </rPr>
      <t>Avda. Aviadores del Chaco N° 2.050 complejo WTC Piso 17, Torre 4.</t>
    </r>
  </si>
  <si>
    <r>
      <t>2.</t>
    </r>
    <r>
      <rPr>
        <b/>
        <sz val="7"/>
        <color theme="1"/>
        <rFont val="Times New Roman"/>
        <family val="1"/>
      </rPr>
      <t xml:space="preserve">         </t>
    </r>
    <r>
      <rPr>
        <b/>
        <u/>
        <sz val="10"/>
        <color theme="1"/>
        <rFont val="Arial"/>
        <family val="2"/>
      </rPr>
      <t>ANTECEDENTES DE CONSTITUCIÓN DE LA SOCIEDAD</t>
    </r>
  </si>
  <si>
    <r>
      <t>2.1</t>
    </r>
    <r>
      <rPr>
        <b/>
        <sz val="7"/>
        <color theme="1"/>
        <rFont val="Times New Roman"/>
        <family val="1"/>
      </rPr>
      <t xml:space="preserve">       </t>
    </r>
    <r>
      <rPr>
        <b/>
        <sz val="10"/>
        <color theme="1"/>
        <rFont val="Arial"/>
        <family val="2"/>
      </rPr>
      <t>Escritura</t>
    </r>
    <r>
      <rPr>
        <sz val="10"/>
        <color theme="1"/>
        <rFont val="Arial"/>
        <family val="2"/>
      </rPr>
      <t xml:space="preserve"> </t>
    </r>
    <r>
      <rPr>
        <b/>
        <sz val="10"/>
        <color theme="1"/>
        <rFont val="Arial"/>
        <family val="2"/>
      </rPr>
      <t>Nº</t>
    </r>
    <r>
      <rPr>
        <sz val="10"/>
        <color theme="1"/>
        <rFont val="Arial"/>
        <family val="2"/>
      </rPr>
      <t xml:space="preserve">: 427 de fecha 1 de setiembre de 2014. </t>
    </r>
  </si>
  <si>
    <r>
      <t>2.2</t>
    </r>
    <r>
      <rPr>
        <b/>
        <sz val="7"/>
        <color theme="1"/>
        <rFont val="Times New Roman"/>
        <family val="1"/>
      </rPr>
      <t xml:space="preserve">       </t>
    </r>
    <r>
      <rPr>
        <b/>
        <sz val="10"/>
        <color theme="1"/>
        <rFont val="Arial"/>
        <family val="2"/>
      </rPr>
      <t>Inscripción en el Registro Público de Comercio:</t>
    </r>
    <r>
      <rPr>
        <sz val="10"/>
        <color theme="1"/>
        <rFont val="Arial"/>
        <family val="2"/>
      </rPr>
      <t xml:space="preserve"> N° 174 folio 2.195 y siguientes de fecha 11 de setiembre de 2014. </t>
    </r>
  </si>
  <si>
    <r>
      <t>2.3</t>
    </r>
    <r>
      <rPr>
        <b/>
        <sz val="7"/>
        <color theme="1"/>
        <rFont val="Times New Roman"/>
        <family val="1"/>
      </rPr>
      <t xml:space="preserve">       </t>
    </r>
    <r>
      <rPr>
        <b/>
        <sz val="10"/>
        <color theme="1"/>
        <rFont val="Arial"/>
        <family val="2"/>
      </rPr>
      <t>Reformas de estatutos:</t>
    </r>
    <r>
      <rPr>
        <sz val="10"/>
        <color theme="1"/>
        <rFont val="Arial"/>
        <family val="2"/>
      </rPr>
      <t xml:space="preserve"> Según acta de asamblea escritura pública de fecha 30 de junio de 2016 inscripta en los Registros Públicos bajo el N° 1 folio 01-11. En fecha 24 de abril de 2017 inscripta en los Registros Públicos bajo el N° 2 folio 14-22. En fecha 29 de diciembre de 2017, inscripta en los Registros Públicos bajo el N°3 folio 23.</t>
    </r>
  </si>
  <si>
    <r>
      <t>3.</t>
    </r>
    <r>
      <rPr>
        <b/>
        <sz val="7"/>
        <color theme="1"/>
        <rFont val="Times New Roman"/>
        <family val="1"/>
      </rPr>
      <t xml:space="preserve">         </t>
    </r>
    <r>
      <rPr>
        <b/>
        <u/>
        <sz val="10"/>
        <color theme="1"/>
        <rFont val="Arial"/>
        <family val="2"/>
      </rPr>
      <t xml:space="preserve">ADMINISTRACIÓN: </t>
    </r>
  </si>
  <si>
    <t>Cargo</t>
  </si>
  <si>
    <t>Nombre y apellido</t>
  </si>
  <si>
    <t>Representante legal</t>
  </si>
  <si>
    <t>Federico Tomasevich</t>
  </si>
  <si>
    <t>Presidente</t>
  </si>
  <si>
    <t>Vice – Presidente</t>
  </si>
  <si>
    <t>Marcelo Barreyro</t>
  </si>
  <si>
    <t>Director Titular</t>
  </si>
  <si>
    <t>Síndico Titular</t>
  </si>
  <si>
    <t>Daniel Osvaldo Elicetche</t>
  </si>
  <si>
    <t>Síndico Suplente</t>
  </si>
  <si>
    <t>Hugo José Martinez Vázquez</t>
  </si>
  <si>
    <r>
      <t>4.</t>
    </r>
    <r>
      <rPr>
        <b/>
        <sz val="7"/>
        <color theme="1"/>
        <rFont val="Times New Roman"/>
        <family val="1"/>
      </rPr>
      <t xml:space="preserve">         </t>
    </r>
    <r>
      <rPr>
        <b/>
        <u/>
        <sz val="10"/>
        <color theme="1"/>
        <rFont val="Arial"/>
        <family val="2"/>
      </rPr>
      <t xml:space="preserve">CAPITAL Y PROPIEDAD: </t>
    </r>
  </si>
  <si>
    <t>Valor nominal de las acciones: Gs. 1.000.000.</t>
  </si>
  <si>
    <t>Nº</t>
  </si>
  <si>
    <t>Accionista</t>
  </si>
  <si>
    <t>Número de Acciones</t>
  </si>
  <si>
    <t>Cantidad de Acciones</t>
  </si>
  <si>
    <t>Voto</t>
  </si>
  <si>
    <t>% de participación del capital integrado</t>
  </si>
  <si>
    <t xml:space="preserve">Puente Holding Limited </t>
  </si>
  <si>
    <r>
      <t>5.</t>
    </r>
    <r>
      <rPr>
        <b/>
        <sz val="7"/>
        <color theme="1"/>
        <rFont val="Times New Roman"/>
        <family val="1"/>
      </rPr>
      <t xml:space="preserve">         </t>
    </r>
    <r>
      <rPr>
        <b/>
        <u/>
        <sz val="10"/>
        <color theme="1"/>
        <rFont val="Arial"/>
        <family val="2"/>
      </rPr>
      <t>AUDITOR EXTERNO INDEPENDIENTE</t>
    </r>
  </si>
  <si>
    <r>
      <t>5.1</t>
    </r>
    <r>
      <rPr>
        <b/>
        <sz val="7"/>
        <color theme="1"/>
        <rFont val="Times New Roman"/>
        <family val="1"/>
      </rPr>
      <t xml:space="preserve">       </t>
    </r>
    <r>
      <rPr>
        <b/>
        <sz val="10"/>
        <color theme="1"/>
        <rFont val="Arial"/>
        <family val="2"/>
      </rPr>
      <t>Auditor externo independiente designado:</t>
    </r>
    <r>
      <rPr>
        <sz val="10"/>
        <color theme="1"/>
        <rFont val="Arial"/>
        <family val="2"/>
      </rPr>
      <t xml:space="preserve"> BCA – Benítez Codas &amp; Asociados (Corresponsal en Paraguay de KPMG International Cooperative)</t>
    </r>
  </si>
  <si>
    <r>
      <t>5.2</t>
    </r>
    <r>
      <rPr>
        <b/>
        <sz val="7"/>
        <color theme="1"/>
        <rFont val="Times New Roman"/>
        <family val="1"/>
      </rPr>
      <t xml:space="preserve">       </t>
    </r>
    <r>
      <rPr>
        <b/>
        <sz val="10"/>
        <color theme="1"/>
        <rFont val="Arial"/>
        <family val="2"/>
      </rPr>
      <t>Número de inscripción en el registro de la CNV</t>
    </r>
    <r>
      <rPr>
        <sz val="10"/>
        <color theme="1"/>
        <rFont val="Arial"/>
        <family val="2"/>
      </rPr>
      <t>: AE 015</t>
    </r>
  </si>
  <si>
    <r>
      <t>6.</t>
    </r>
    <r>
      <rPr>
        <b/>
        <sz val="7"/>
        <color theme="1"/>
        <rFont val="Times New Roman"/>
        <family val="1"/>
      </rPr>
      <t xml:space="preserve">         </t>
    </r>
    <r>
      <rPr>
        <b/>
        <u/>
        <sz val="10"/>
        <color theme="1"/>
        <rFont val="Arial"/>
        <family val="2"/>
      </rPr>
      <t>PERSONAS VINCULADAS</t>
    </r>
  </si>
  <si>
    <t>Accionistas</t>
  </si>
  <si>
    <t>Domicilio: Av. Dr. Luis A. de Herrera 1248 Apartado 1601, Montevideo, Uruguay.</t>
  </si>
  <si>
    <r>
      <t>·</t>
    </r>
    <r>
      <rPr>
        <sz val="7"/>
        <color theme="1"/>
        <rFont val="Times New Roman"/>
        <family val="1"/>
      </rPr>
      <t xml:space="preserve">  </t>
    </r>
    <r>
      <rPr>
        <b/>
        <sz val="10"/>
        <color theme="1"/>
        <rFont val="Arial"/>
        <family val="2"/>
      </rPr>
      <t>Puente Holding Limited</t>
    </r>
  </si>
  <si>
    <t xml:space="preserve">Directores </t>
  </si>
  <si>
    <r>
      <t>·</t>
    </r>
    <r>
      <rPr>
        <sz val="7"/>
        <color theme="1"/>
        <rFont val="Times New Roman"/>
        <family val="1"/>
      </rPr>
      <t xml:space="preserve">  </t>
    </r>
    <r>
      <rPr>
        <sz val="10"/>
        <color theme="1"/>
        <rFont val="Arial"/>
        <family val="2"/>
      </rPr>
      <t>Federico Tomasevich – Presidente y apoderado</t>
    </r>
  </si>
  <si>
    <r>
      <t>·</t>
    </r>
    <r>
      <rPr>
        <sz val="7"/>
        <color theme="1"/>
        <rFont val="Times New Roman"/>
        <family val="1"/>
      </rPr>
      <t xml:space="preserve">  </t>
    </r>
    <r>
      <rPr>
        <sz val="10"/>
        <color theme="1"/>
        <rFont val="Arial"/>
        <family val="2"/>
      </rPr>
      <t>Marcelo Barreyro - Vicepresidente y apoderado</t>
    </r>
  </si>
  <si>
    <r>
      <t>·</t>
    </r>
    <r>
      <rPr>
        <sz val="7"/>
        <color rgb="FF000000"/>
        <rFont val="Times New Roman"/>
        <family val="1"/>
      </rPr>
      <t xml:space="preserve">  </t>
    </r>
    <r>
      <rPr>
        <sz val="10"/>
        <color rgb="FF000000"/>
        <rFont val="Arial"/>
        <family val="2"/>
      </rPr>
      <t>Daniel Osvaldo Elicetche – Síndico Titular</t>
    </r>
  </si>
  <si>
    <r>
      <t>·</t>
    </r>
    <r>
      <rPr>
        <sz val="7"/>
        <color rgb="FF000000"/>
        <rFont val="Times New Roman"/>
        <family val="1"/>
      </rPr>
      <t xml:space="preserve">  </t>
    </r>
    <r>
      <rPr>
        <sz val="10"/>
        <color theme="1"/>
        <rFont val="Arial"/>
        <family val="2"/>
      </rPr>
      <t xml:space="preserve">Hugo José Martinez Vázquez - Síndico Suplente </t>
    </r>
  </si>
  <si>
    <r>
      <t>·</t>
    </r>
    <r>
      <rPr>
        <sz val="7"/>
        <color theme="1"/>
        <rFont val="Times New Roman"/>
        <family val="1"/>
      </rPr>
      <t xml:space="preserve">  </t>
    </r>
    <r>
      <rPr>
        <sz val="10"/>
        <color theme="1"/>
        <rFont val="Arial"/>
        <family val="2"/>
      </rPr>
      <t>Patricio Fiorito</t>
    </r>
  </si>
  <si>
    <r>
      <t>·</t>
    </r>
    <r>
      <rPr>
        <sz val="7"/>
        <color theme="1"/>
        <rFont val="Times New Roman"/>
        <family val="1"/>
      </rPr>
      <t xml:space="preserve">  </t>
    </r>
    <r>
      <rPr>
        <sz val="10"/>
        <color theme="1"/>
        <rFont val="Arial"/>
        <family val="2"/>
      </rPr>
      <t>Sebastián Kaliman</t>
    </r>
  </si>
  <si>
    <r>
      <t>·</t>
    </r>
    <r>
      <rPr>
        <sz val="7"/>
        <color theme="1"/>
        <rFont val="Times New Roman"/>
        <family val="1"/>
      </rPr>
      <t xml:space="preserve">  </t>
    </r>
    <r>
      <rPr>
        <sz val="10"/>
        <color theme="1"/>
        <rFont val="Arial"/>
        <family val="2"/>
      </rPr>
      <t>Fiorella Cardozo</t>
    </r>
  </si>
  <si>
    <r>
      <t>·</t>
    </r>
    <r>
      <rPr>
        <sz val="7"/>
        <color theme="1"/>
        <rFont val="Times New Roman"/>
        <family val="1"/>
      </rPr>
      <t xml:space="preserve">  </t>
    </r>
    <r>
      <rPr>
        <sz val="10"/>
        <color theme="1"/>
        <rFont val="Arial"/>
        <family val="2"/>
      </rPr>
      <t>Claudia Almandos</t>
    </r>
  </si>
  <si>
    <r>
      <t>·</t>
    </r>
    <r>
      <rPr>
        <sz val="7"/>
        <color theme="1"/>
        <rFont val="Times New Roman"/>
        <family val="1"/>
      </rPr>
      <t xml:space="preserve">  </t>
    </r>
    <r>
      <rPr>
        <sz val="10"/>
        <color theme="1"/>
        <rFont val="Arial"/>
        <family val="2"/>
      </rPr>
      <t>Puente Corredor de Bolsa S.A. (Uruguay)</t>
    </r>
  </si>
  <si>
    <r>
      <t>·</t>
    </r>
    <r>
      <rPr>
        <sz val="7"/>
        <color theme="1"/>
        <rFont val="Times New Roman"/>
        <family val="1"/>
      </rPr>
      <t xml:space="preserve">  </t>
    </r>
    <r>
      <rPr>
        <sz val="10"/>
        <color theme="1"/>
        <rFont val="Arial"/>
        <family val="2"/>
      </rPr>
      <t>Puente Hnos. S.A. (Argentina)</t>
    </r>
  </si>
  <si>
    <r>
      <t>·</t>
    </r>
    <r>
      <rPr>
        <sz val="7"/>
        <color theme="1"/>
        <rFont val="Times New Roman"/>
        <family val="1"/>
      </rPr>
      <t xml:space="preserve">  </t>
    </r>
    <r>
      <rPr>
        <sz val="10"/>
        <color theme="1"/>
        <rFont val="Arial"/>
        <family val="2"/>
      </rPr>
      <t>Puente Administradora de Fondos Patrimoniales de Inversión S.A. (Paraguay)</t>
    </r>
  </si>
  <si>
    <r>
      <t>·</t>
    </r>
    <r>
      <rPr>
        <sz val="7"/>
        <color theme="1"/>
        <rFont val="Times New Roman"/>
        <family val="1"/>
      </rPr>
      <t xml:space="preserve">  </t>
    </r>
    <r>
      <rPr>
        <sz val="10"/>
        <color theme="1"/>
        <rFont val="Arial"/>
        <family val="2"/>
      </rPr>
      <t>Puente Holding Limited (Reino Unido)</t>
    </r>
  </si>
  <si>
    <r>
      <t>·</t>
    </r>
    <r>
      <rPr>
        <sz val="7"/>
        <color theme="1"/>
        <rFont val="Times New Roman"/>
        <family val="1"/>
      </rPr>
      <t xml:space="preserve">  </t>
    </r>
    <r>
      <rPr>
        <sz val="10"/>
        <color theme="1"/>
        <rFont val="Arial"/>
        <family val="2"/>
      </rPr>
      <t>Puente Participations (Uruguay)</t>
    </r>
  </si>
  <si>
    <t>2.1 Naturaleza Jurídica de las actividades de la Sociedad.</t>
  </si>
  <si>
    <t>Nota 2  Información básica de la empresa</t>
  </si>
  <si>
    <t>Nota 1  Consideración de los estados financieros</t>
  </si>
  <si>
    <t>2.2 Participación en otras empresas.</t>
  </si>
  <si>
    <t>Nota 3   Principales políticas y prácticas contables aplicadas</t>
  </si>
  <si>
    <t>3.1 Bases de preparación de los estados financieros</t>
  </si>
  <si>
    <t>3.3 Política de constitución de previsiones</t>
  </si>
  <si>
    <t>3.4  Política de Depreciaciones y Amortizaciones</t>
  </si>
  <si>
    <t>3.6  Estado de flujo de efectivo</t>
  </si>
  <si>
    <t>3.7  Normas aplicadas para la consolidación de estados financieros</t>
  </si>
  <si>
    <t>Nota 4  Cambio de políticas y procedimientos de contabilidad</t>
  </si>
  <si>
    <t>Nota 5  Criterios específicos de valuación</t>
  </si>
  <si>
    <t xml:space="preserve">Nota 8 Limitación a la libre disponibilidad de los activos o del patrimonio </t>
  </si>
  <si>
    <t>Nota 9  Cambios contables</t>
  </si>
  <si>
    <t>Nota 10  Restricciones para distribución de utilidades</t>
  </si>
  <si>
    <t>Nota 11  Sanciones</t>
  </si>
  <si>
    <t>Nota 6   Información referente a contingencias y compromisos</t>
  </si>
  <si>
    <t xml:space="preserve">Estado de resultados </t>
  </si>
  <si>
    <t>3.2 Criterios de valuación</t>
  </si>
  <si>
    <t>3.5 Política de reconocimiento de ingresos</t>
  </si>
  <si>
    <t>Las inversiones temporarias se detallan a continuación:</t>
  </si>
  <si>
    <t>Valor de costo</t>
  </si>
  <si>
    <t>Valor contable</t>
  </si>
  <si>
    <t>Valor cotización</t>
  </si>
  <si>
    <t>Cuentas</t>
  </si>
  <si>
    <t>Bonos corporativos</t>
  </si>
  <si>
    <t>Certificados de depósito</t>
  </si>
  <si>
    <t>Fideicomisos financieros</t>
  </si>
  <si>
    <t>Acciones</t>
  </si>
  <si>
    <t>Fondos Mutuos</t>
  </si>
  <si>
    <t xml:space="preserve">Puente Casa de Bolsa S.A. posee (1) una acción de la Bolsa de Valores y Productos de Asunción S.A. (ver nota 5.e), la misma corresponde a un requisito regulatorio para operar como Casa de Bolsa en el mercado paraguayo. </t>
  </si>
  <si>
    <t xml:space="preserve">La preparación de los presentes estados financieros requiere que la Gerencia y el Directorio de la Sociedad realicen estimaciones y evaluaciones que afectan el monto de los activos y pasivos registrados y contingentes a la fecha de cierre, como así también los ingresos y egresos registrados en el periodo. Los resultados reales futuros pueden diferir de las estimaciones y evaluaciones realizadas a la fecha de preparación de los presentes estados financieros. </t>
  </si>
  <si>
    <t>Los títulos de deuda son registrados a su costo más intereses devengados o a su valor de mercado, el que resulte menor. Los intereses generados por estos títulos son registrados en resultados conforme se devengan</t>
  </si>
  <si>
    <t>CONCEPTO</t>
  </si>
  <si>
    <t>Bancos moneda extranjera</t>
  </si>
  <si>
    <t>CUENTAS POR COBRAR CON PERSONAS Y EMPRESAS RELACIONADAS</t>
  </si>
  <si>
    <t>SALDOS</t>
  </si>
  <si>
    <t>NOMBRE</t>
  </si>
  <si>
    <t>RELACION</t>
  </si>
  <si>
    <t>TIPO DE OPERACIÓN</t>
  </si>
  <si>
    <t>Revalúo del Periodo</t>
  </si>
  <si>
    <t>Muebles y utiles</t>
  </si>
  <si>
    <t>Maquinas y equipos</t>
  </si>
  <si>
    <t>Equipos de informatica</t>
  </si>
  <si>
    <t>Depreciación del periodo</t>
  </si>
  <si>
    <t>Gastos de custodia</t>
  </si>
  <si>
    <t xml:space="preserve">Restricción de posesión de la acción en BVPASA, requisito válido para operar como Casa de Bolsa. </t>
  </si>
  <si>
    <t>a) De acuerdo con la legislación vigente las sociedades por acciones, deben constituir una reserva legal no menor al 5% de las utilidades netas del ejercicio, hasta alcanzar el 20% del capital suscripto.</t>
  </si>
  <si>
    <t xml:space="preserve">A la fecha de emisión de los presentes estados contables, no existen sanciones de ninguna naturaleza que la Comisión Nacional de Valores u otras instituciones fiscalizadoras hayan cursado a la Sociedad. </t>
  </si>
  <si>
    <r>
      <t xml:space="preserve">1.8     Sitio página web: </t>
    </r>
    <r>
      <rPr>
        <sz val="10"/>
        <color theme="1"/>
        <rFont val="Arial"/>
        <family val="2"/>
      </rPr>
      <t xml:space="preserve">www.puentenet.com.py </t>
    </r>
  </si>
  <si>
    <t>Plana ejecutiva</t>
  </si>
  <si>
    <t xml:space="preserve">     - Gerente General</t>
  </si>
  <si>
    <t>Raymundo Mendoza</t>
  </si>
  <si>
    <t>Capital Emitido: Gs. 4.724.000.000</t>
  </si>
  <si>
    <t>Capital Suscripto: Gs. 4.724.000.000</t>
  </si>
  <si>
    <t>Capital Integrado: Gs. 4.724.000.000</t>
  </si>
  <si>
    <r>
      <t>(*)</t>
    </r>
    <r>
      <rPr>
        <sz val="10"/>
        <color theme="1"/>
        <rFont val="Arial"/>
        <family val="2"/>
      </rPr>
      <t xml:space="preserve"> Según modificación de estatutos aprobada mediante Acta de Asamblea Extraordinaria de Accionistas N°20  de fecha 20 de mayo de 2019, en proceso de inscripción de los Registros Públicos.</t>
    </r>
  </si>
  <si>
    <t xml:space="preserve">Capital Social autorizado (de acuerdo al artículo 5º de los estatutos sociales) Gs. 4.724.000.000 representado por 4.724 acciones Nominativas Ordinarias. (*) </t>
  </si>
  <si>
    <t>Del 1 al 17</t>
  </si>
  <si>
    <t>Del 18 a 2.836</t>
  </si>
  <si>
    <t>De 2.837 a 3.308</t>
  </si>
  <si>
    <t>De 3.309 a 3.780</t>
  </si>
  <si>
    <t>De 3.781 a 4.252</t>
  </si>
  <si>
    <t>De 4.253 a 4.724</t>
  </si>
  <si>
    <t>Actividad principal: participar en otras sociedades comerciales en Uruguay o en el extranjero de acuerdo a lo establecido en el art. 47 de la ley 16.060 con la redacción dada por el art. 100 de la ley 18.083 (Legislación de Uruguay). La misma posee una participación en el capital del 0,4% que corresponde a 17 acciones con derecho a 1 voto por acción.</t>
  </si>
  <si>
    <r>
      <t>·</t>
    </r>
    <r>
      <rPr>
        <sz val="7"/>
        <color theme="1"/>
        <rFont val="Times New Roman"/>
        <family val="1"/>
      </rPr>
      <t xml:space="preserve">  </t>
    </r>
    <r>
      <rPr>
        <sz val="10"/>
        <color theme="1"/>
        <rFont val="Arial"/>
        <family val="2"/>
      </rPr>
      <t>Patricio Fiorito – Director Titular y apoderado</t>
    </r>
  </si>
  <si>
    <t>Estado de situación patrimonial</t>
  </si>
  <si>
    <t xml:space="preserve">Los bienes de uso están valuados a su costo revaluado hasta el 31 de diciembre de 2019, de acuerdo con las disposiciones de la Ley 125/91, utilizando los coeficientes que reflejan la inflación en el país. A partir del 1 de enero de 2020, se discontinua el ajuste parcial de los mismos. </t>
  </si>
  <si>
    <t>El poder ejecutivo podrá establecer el revalúo obligatorio de los bienes del activo fijo, cuando la variación del Índice de Precios al Consumo determinado por el Banco Central del Paraguay alcance al menos 20% acumulado desde el ejercicio en el cual se haya dispuesto el último ajuste por revalúo. El incremento neto en el valor de los bienes tiene como contrapartida una reserva especial que forma parte del Patrimonio Neto cuyo único destino podrá ser la capitalización.</t>
  </si>
  <si>
    <t>Cuentas a cobrar a clientes</t>
  </si>
  <si>
    <t>Valores de Origen</t>
  </si>
  <si>
    <t>Depreciaciones</t>
  </si>
  <si>
    <t>Licencia Sistema Informatico</t>
  </si>
  <si>
    <t>Corto plazo</t>
  </si>
  <si>
    <t>Gastos pagados por adelantado</t>
  </si>
  <si>
    <t>Gastos a Recuperar</t>
  </si>
  <si>
    <t>Servicios de información a pagar</t>
  </si>
  <si>
    <t>Seguros a pagar</t>
  </si>
  <si>
    <t>Provisiones salariales</t>
  </si>
  <si>
    <t xml:space="preserve">Corto Plazo </t>
  </si>
  <si>
    <t xml:space="preserve">Largo Plazo </t>
  </si>
  <si>
    <t>Impuesto al Valor Agregado a Pagar</t>
  </si>
  <si>
    <t>Bonos del Tesoro</t>
  </si>
  <si>
    <t>b) El incremento patrimonial producido por el revalúo de los bienes de uso sólo podrá ser capitalizado, no pudiendo ser distribuido como dividendo, utilidad o beneficio.</t>
  </si>
  <si>
    <r>
      <t>Diferencia de cambio</t>
    </r>
    <r>
      <rPr>
        <sz val="8.1"/>
        <color theme="0"/>
        <rFont val="Arial"/>
        <family val="2"/>
      </rPr>
      <t>, neto</t>
    </r>
  </si>
  <si>
    <t>Puente Participations S.A.</t>
  </si>
  <si>
    <r>
      <t>·</t>
    </r>
    <r>
      <rPr>
        <sz val="7"/>
        <color theme="1"/>
        <rFont val="Times New Roman"/>
        <family val="1"/>
      </rPr>
      <t xml:space="preserve">  </t>
    </r>
    <r>
      <rPr>
        <b/>
        <sz val="10"/>
        <color theme="1"/>
        <rFont val="Arial"/>
        <family val="2"/>
      </rPr>
      <t xml:space="preserve">Puente Participations S.A. </t>
    </r>
  </si>
  <si>
    <t xml:space="preserve">Actividad principal: es una Holding  constituida en Londres en 2014, que fue creada con el fin de concentrar y consolidar las inversiones del Grupo Puente. La misma posee una participación en el capital del 59,6% que corresponde a 2.819 acciones con derecho a 1 voto por acción. </t>
  </si>
  <si>
    <t xml:space="preserve">Estado de variación del patrimonio neto </t>
  </si>
  <si>
    <t xml:space="preserve">Notas a los estados financieros </t>
  </si>
  <si>
    <t xml:space="preserve">CUENTAS DE ORDEN DEUDORAS  </t>
  </si>
  <si>
    <t xml:space="preserve">CUENTAS DE ORDEN ACREEDORAS  </t>
  </si>
  <si>
    <t>Constitución de reserva legal</t>
  </si>
  <si>
    <t>Operaciones pendientes de liquidar</t>
  </si>
  <si>
    <t>Retenciones computables</t>
  </si>
  <si>
    <t>Obligaciones negociables</t>
  </si>
  <si>
    <t>Ingresos varios</t>
  </si>
  <si>
    <t>Arancel CNV</t>
  </si>
  <si>
    <t>Previsión por créditos morosos</t>
  </si>
  <si>
    <t>Gastos bancarios administrativos</t>
  </si>
  <si>
    <t>La acción está valuada a su valor de mercado, siendo éste el último precio de transacción según lo informado por la Bolsa de Valores y Productos de Asunción S.A. El incremento neto en el valor en libros tiene contrapartida en el Patrimonio Neto, mientras que la disminución se realiza con contrapartida en resultados.</t>
  </si>
  <si>
    <r>
      <t>·</t>
    </r>
    <r>
      <rPr>
        <sz val="7"/>
        <color theme="1"/>
        <rFont val="Times New Roman"/>
        <family val="1"/>
      </rPr>
      <t xml:space="preserve">  </t>
    </r>
    <r>
      <rPr>
        <sz val="10"/>
        <color theme="1"/>
        <rFont val="Arial"/>
        <family val="2"/>
      </rPr>
      <t>Eduardo Palacios</t>
    </r>
  </si>
  <si>
    <t>Acreedores por intermediación y administración de cartera</t>
  </si>
  <si>
    <t xml:space="preserve">c) De acuerdo con el régimen tributario establecido por la Ley Nº 6.380/19, la distribución de utilidades estarán gravadas por el Impuesto a los Dividendos y Utilidades (IDU) a una tasa del 8% en caso de que se residentes y al 15% en caso de no residentes. 
Durante el primer año de vigencia, se prevén tasas extraordinarias del 5% y 10% en caso de residentes y no residentes respectivamente, aplicables a la distribución de ganancias acumuladas generadas en ejercicios anteriores.
</t>
  </si>
  <si>
    <t xml:space="preserve">Puente Corredor de Bolsa S.A. (Uruguay) </t>
  </si>
  <si>
    <t xml:space="preserve">Puente Hnos. (Argentina) </t>
  </si>
  <si>
    <t>FINEXPAR SAECA , en carácter Fiduciario, Fideicomiso de Garantía Puente Paraguay</t>
  </si>
  <si>
    <t>31.12.2020</t>
  </si>
  <si>
    <t>Saldos al 31.12.2020</t>
  </si>
  <si>
    <t>Tipo de cambio 31.12.2020</t>
  </si>
  <si>
    <t>Total 31.12.2020</t>
  </si>
  <si>
    <t>31.12.2020 (expresado en GS)</t>
  </si>
  <si>
    <t>Total al 31.12.2020</t>
  </si>
  <si>
    <t xml:space="preserve">Las operaciones de la Sociedad, en general, están gravadas por el impuesto a la renta empresarial (IRE) cuya tasa general es del 10%. </t>
  </si>
  <si>
    <r>
      <t>·</t>
    </r>
    <r>
      <rPr>
        <sz val="9"/>
        <color theme="1"/>
        <rFont val="Times New Roman"/>
        <family val="1"/>
      </rPr>
      <t xml:space="preserve">  </t>
    </r>
    <r>
      <rPr>
        <sz val="9"/>
        <color theme="1"/>
        <rFont val="Arial"/>
        <family val="2"/>
      </rPr>
      <t>Raymundo Mendoza</t>
    </r>
  </si>
  <si>
    <r>
      <t>·</t>
    </r>
    <r>
      <rPr>
        <sz val="7"/>
        <color theme="1"/>
        <rFont val="Times New Roman"/>
        <family val="1"/>
      </rPr>
      <t xml:space="preserve">  </t>
    </r>
    <r>
      <rPr>
        <sz val="10"/>
        <color theme="1"/>
        <rFont val="Arial"/>
        <family val="2"/>
      </rPr>
      <t>Pablo Peraudo</t>
    </r>
  </si>
  <si>
    <t>Prima de Emisión</t>
  </si>
  <si>
    <t xml:space="preserve">El efecto en los estados financieros de las modificaciones que, en su caso, se derivasen de los ajustes a efectuar durante los próximos años, es reconocido en el año en que la estimación es modificada y en los años futuros afectados, o sea, se registra en forma prospectiva. 
Las áreas más significativas en las que la Dirección de la Sociedad ha realizado estimaciones de incertidumbre y juicios críticos en la aplicación de políticas contables y que tienen un mayor efecto sobre el importe reconocido en los estados financieros conciernen las previsiones para deudores incobrables, los valores residuales y las depreciaciones de los bienes de uso y el cargo por impuesto a la renta. 
</t>
  </si>
  <si>
    <t>Vida útil (años) (*)</t>
  </si>
  <si>
    <t>Años de amortización (*)</t>
  </si>
  <si>
    <t>Las políticas y procedimientos aplicados para la preparación de los presentes estados financieros, no presentan cambios respecto a los utilizados en el ejercicio anterior.</t>
  </si>
  <si>
    <t>Saldo en Moneda local al 31.12.2020</t>
  </si>
  <si>
    <r>
      <t>b.</t>
    </r>
    <r>
      <rPr>
        <b/>
        <sz val="7"/>
        <color theme="1"/>
        <rFont val="Times New Roman"/>
        <family val="1"/>
      </rPr>
      <t xml:space="preserve">     </t>
    </r>
    <r>
      <rPr>
        <b/>
        <sz val="10"/>
        <color theme="1"/>
        <rFont val="Arial"/>
        <family val="2"/>
      </rPr>
      <t>Posición en moneda extranjera</t>
    </r>
  </si>
  <si>
    <t>Puente Corredor de Bolsa S.A. (Nota 5.d)</t>
  </si>
  <si>
    <t>Valor nominal</t>
  </si>
  <si>
    <t>Provisión Impuesto a la Renta</t>
  </si>
  <si>
    <t>(*) Años de vida útil aplicables para los bienes incorporados a partir del 1 de enero de 2020</t>
  </si>
  <si>
    <r>
      <t>·</t>
    </r>
    <r>
      <rPr>
        <sz val="7"/>
        <color theme="1"/>
        <rFont val="Times New Roman"/>
        <family val="1"/>
      </rPr>
      <t xml:space="preserve">  </t>
    </r>
    <r>
      <rPr>
        <sz val="10"/>
        <color theme="1"/>
        <rFont val="Arial"/>
        <family val="2"/>
      </rPr>
      <t>FINEXPAR SAECA , en carácter Fiduciario, Fideicomiso de Garantía Puente Paraguay</t>
    </r>
  </si>
  <si>
    <t>Comisiones por colocación primaria de renta fija</t>
  </si>
  <si>
    <t xml:space="preserve">OTROS INGRESOS Y EGRESOS </t>
  </si>
  <si>
    <t>RESULTADOS FINANCIEROS</t>
  </si>
  <si>
    <t>Limitación para la libre disponibilidad de los fondos recibidos de clientes y el uso de los mismos está restringido a las operaciones instruidas por los clientes y se realizan por cuenta y orden de los mismos. Ver siguiente apartado (b)</t>
  </si>
  <si>
    <t>Libra Esterlina</t>
  </si>
  <si>
    <r>
      <t>h.</t>
    </r>
    <r>
      <rPr>
        <b/>
        <sz val="7"/>
        <color theme="1"/>
        <rFont val="Times New Roman"/>
        <family val="1"/>
      </rPr>
      <t xml:space="preserve">     </t>
    </r>
    <r>
      <rPr>
        <b/>
        <sz val="10"/>
        <color theme="1"/>
        <rFont val="Arial"/>
        <family val="2"/>
      </rPr>
      <t>Intangibles</t>
    </r>
  </si>
  <si>
    <t>Licencia Sistema Informático (Nota 5.h)</t>
  </si>
  <si>
    <t>(-) Amortización - Licencia Sistema Informático (Nota 5.h)</t>
  </si>
  <si>
    <r>
      <t>i.</t>
    </r>
    <r>
      <rPr>
        <b/>
        <sz val="7"/>
        <color theme="1"/>
        <rFont val="Times New Roman"/>
        <family val="1"/>
      </rPr>
      <t xml:space="preserve">    </t>
    </r>
    <r>
      <rPr>
        <b/>
        <sz val="10"/>
        <color theme="1"/>
        <rFont val="Arial"/>
        <family val="2"/>
      </rPr>
      <t>Otros activos corrientes y no corriente</t>
    </r>
  </si>
  <si>
    <t>Otros activos (Nota 5.i)</t>
  </si>
  <si>
    <r>
      <t>j.</t>
    </r>
    <r>
      <rPr>
        <b/>
        <sz val="7"/>
        <color theme="1"/>
        <rFont val="Times New Roman"/>
        <family val="1"/>
      </rPr>
      <t xml:space="preserve">     </t>
    </r>
    <r>
      <rPr>
        <b/>
        <sz val="10"/>
        <color theme="1"/>
        <rFont val="Arial"/>
        <family val="2"/>
      </rPr>
      <t>Préstamos Financieros a corto y largo plazo</t>
    </r>
  </si>
  <si>
    <r>
      <t>k.</t>
    </r>
    <r>
      <rPr>
        <b/>
        <sz val="7"/>
        <color theme="1"/>
        <rFont val="Times New Roman"/>
        <family val="1"/>
      </rPr>
      <t xml:space="preserve">    </t>
    </r>
    <r>
      <rPr>
        <b/>
        <sz val="10"/>
        <color theme="1"/>
        <rFont val="Arial"/>
        <family val="2"/>
      </rPr>
      <t>Documentos y cuentas por pagar</t>
    </r>
  </si>
  <si>
    <t>Acreedores varios (Nota 5.k)</t>
  </si>
  <si>
    <r>
      <t>l.</t>
    </r>
    <r>
      <rPr>
        <b/>
        <sz val="7"/>
        <color theme="1"/>
        <rFont val="Times New Roman"/>
        <family val="1"/>
      </rPr>
      <t xml:space="preserve">     </t>
    </r>
    <r>
      <rPr>
        <b/>
        <sz val="10"/>
        <color theme="1"/>
        <rFont val="Arial"/>
        <family val="2"/>
      </rPr>
      <t xml:space="preserve">Acreedores por intermediación </t>
    </r>
  </si>
  <si>
    <t>Acreedores por intermediación y administración de cartera (Nota 5.l)</t>
  </si>
  <si>
    <r>
      <t>m.</t>
    </r>
    <r>
      <rPr>
        <b/>
        <sz val="7"/>
        <color theme="1"/>
        <rFont val="Times New Roman"/>
        <family val="1"/>
      </rPr>
      <t xml:space="preserve">    </t>
    </r>
    <r>
      <rPr>
        <b/>
        <sz val="10"/>
        <color theme="1"/>
        <rFont val="Arial"/>
        <family val="2"/>
      </rPr>
      <t>Administración de cartera</t>
    </r>
  </si>
  <si>
    <t>n.   Cuentas a pagar a personas y empresas relacionadas</t>
  </si>
  <si>
    <t>Cuentas a pagar a personas y empresas relacionadas (Nota 5.n)</t>
  </si>
  <si>
    <r>
      <t>o.</t>
    </r>
    <r>
      <rPr>
        <b/>
        <sz val="7"/>
        <color theme="1"/>
        <rFont val="Times New Roman"/>
        <family val="1"/>
      </rPr>
      <t xml:space="preserve">    </t>
    </r>
    <r>
      <rPr>
        <b/>
        <sz val="10"/>
        <color theme="1"/>
        <rFont val="Arial"/>
        <family val="2"/>
      </rPr>
      <t>Obligaciones por contratos de underwriting</t>
    </r>
  </si>
  <si>
    <r>
      <t>p.</t>
    </r>
    <r>
      <rPr>
        <b/>
        <sz val="7"/>
        <color theme="1"/>
        <rFont val="Times New Roman"/>
        <family val="1"/>
      </rPr>
      <t xml:space="preserve">    </t>
    </r>
    <r>
      <rPr>
        <b/>
        <sz val="10"/>
        <color theme="1"/>
        <rFont val="Arial"/>
        <family val="2"/>
      </rPr>
      <t>Provisiones</t>
    </r>
  </si>
  <si>
    <t>Provisiones (Nota 5.p)</t>
  </si>
  <si>
    <r>
      <t>q.</t>
    </r>
    <r>
      <rPr>
        <b/>
        <sz val="7"/>
        <color theme="1"/>
        <rFont val="Times New Roman"/>
        <family val="1"/>
      </rPr>
      <t xml:space="preserve">    </t>
    </r>
    <r>
      <rPr>
        <b/>
        <sz val="10"/>
        <color theme="1"/>
        <rFont val="Arial"/>
        <family val="2"/>
      </rPr>
      <t>Otros Pasivos Corrientes y No Corrientes</t>
    </r>
  </si>
  <si>
    <r>
      <t>r.</t>
    </r>
    <r>
      <rPr>
        <b/>
        <sz val="7"/>
        <color theme="1"/>
        <rFont val="Times New Roman"/>
        <family val="1"/>
      </rPr>
      <t xml:space="preserve">    </t>
    </r>
    <r>
      <rPr>
        <b/>
        <sz val="10"/>
        <color theme="1"/>
        <rFont val="Arial"/>
        <family val="2"/>
      </rPr>
      <t>Saldos  con personas y empresas relacionadas</t>
    </r>
  </si>
  <si>
    <r>
      <t>s.</t>
    </r>
    <r>
      <rPr>
        <b/>
        <sz val="7"/>
        <rFont val="Times New Roman"/>
        <family val="1"/>
      </rPr>
      <t xml:space="preserve">      </t>
    </r>
    <r>
      <rPr>
        <b/>
        <sz val="10"/>
        <rFont val="Arial"/>
        <family val="2"/>
      </rPr>
      <t>Transacciones con personas y empresas vinculadas</t>
    </r>
  </si>
  <si>
    <t>Ingresos por venta de cartera propia a personas y empresas relacionadas (Nota 5.s)</t>
  </si>
  <si>
    <t>Ingresos por operaciones y servicios a personas relacionadas (Nota 5.s)</t>
  </si>
  <si>
    <r>
      <t>t.</t>
    </r>
    <r>
      <rPr>
        <b/>
        <sz val="7"/>
        <color theme="1"/>
        <rFont val="Times New Roman"/>
        <family val="1"/>
      </rPr>
      <t xml:space="preserve">      </t>
    </r>
    <r>
      <rPr>
        <b/>
        <sz val="10"/>
        <color theme="1"/>
        <rFont val="Arial"/>
        <family val="2"/>
      </rPr>
      <t>Patrimonio Neto</t>
    </r>
  </si>
  <si>
    <r>
      <t>u.</t>
    </r>
    <r>
      <rPr>
        <b/>
        <sz val="7"/>
        <color theme="1"/>
        <rFont val="Times New Roman"/>
        <family val="1"/>
      </rPr>
      <t xml:space="preserve">    </t>
    </r>
    <r>
      <rPr>
        <b/>
        <sz val="10"/>
        <color theme="1"/>
        <rFont val="Arial"/>
        <family val="2"/>
      </rPr>
      <t>Previsiones y provisiones</t>
    </r>
  </si>
  <si>
    <r>
      <t>v.</t>
    </r>
    <r>
      <rPr>
        <b/>
        <sz val="7"/>
        <color theme="1"/>
        <rFont val="Times New Roman"/>
        <family val="1"/>
      </rPr>
      <t xml:space="preserve">     </t>
    </r>
    <r>
      <rPr>
        <b/>
        <sz val="10"/>
        <color theme="1"/>
        <rFont val="Arial"/>
        <family val="2"/>
      </rPr>
      <t>Ingresos operativos</t>
    </r>
  </si>
  <si>
    <t>Ingresos por operaciones y servicios extrabursátiles (Nota 5.v)</t>
  </si>
  <si>
    <t>Otros ingresos operativos (Nota 5.v)</t>
  </si>
  <si>
    <r>
      <t>w.</t>
    </r>
    <r>
      <rPr>
        <b/>
        <sz val="7"/>
        <color theme="1"/>
        <rFont val="Times New Roman"/>
        <family val="1"/>
      </rPr>
      <t xml:space="preserve">      </t>
    </r>
    <r>
      <rPr>
        <b/>
        <sz val="10"/>
        <color theme="1"/>
        <rFont val="Arial"/>
        <family val="2"/>
      </rPr>
      <t>Otros Gastos operativos, de comercialización y de administración</t>
    </r>
  </si>
  <si>
    <t>Otros gastos operativos (Nota 5.w)</t>
  </si>
  <si>
    <t>Otros gastos de comercialización  (Nota 5.w)</t>
  </si>
  <si>
    <t>Otros Gastos de Administración (Nota 5.w)</t>
  </si>
  <si>
    <r>
      <t>x.</t>
    </r>
    <r>
      <rPr>
        <b/>
        <sz val="7"/>
        <color theme="1"/>
        <rFont val="Times New Roman"/>
        <family val="1"/>
      </rPr>
      <t xml:space="preserve">      </t>
    </r>
    <r>
      <rPr>
        <b/>
        <sz val="10"/>
        <color theme="1"/>
        <rFont val="Arial"/>
        <family val="2"/>
      </rPr>
      <t>Otros Ingresos y Egresos</t>
    </r>
  </si>
  <si>
    <t>Otros ingresos (Nota 5.x)</t>
  </si>
  <si>
    <t>Otros egresos (Nota 5.x)</t>
  </si>
  <si>
    <r>
      <t>y.</t>
    </r>
    <r>
      <rPr>
        <b/>
        <sz val="7"/>
        <color theme="1"/>
        <rFont val="Times New Roman"/>
        <family val="1"/>
      </rPr>
      <t xml:space="preserve">      </t>
    </r>
    <r>
      <rPr>
        <b/>
        <sz val="10"/>
        <color theme="1"/>
        <rFont val="Arial"/>
        <family val="2"/>
      </rPr>
      <t>Resultados Financieros</t>
    </r>
  </si>
  <si>
    <t>Intereses cobrados (Nota 5.y)</t>
  </si>
  <si>
    <t>Intereses pagados (Nota 5.y)</t>
  </si>
  <si>
    <r>
      <t>z.</t>
    </r>
    <r>
      <rPr>
        <b/>
        <sz val="7"/>
        <color theme="1"/>
        <rFont val="Times New Roman"/>
        <family val="1"/>
      </rPr>
      <t xml:space="preserve">    </t>
    </r>
    <r>
      <rPr>
        <b/>
        <sz val="10"/>
        <color theme="1"/>
        <rFont val="Arial"/>
        <family val="2"/>
      </rPr>
      <t>Impuesto a la renta</t>
    </r>
  </si>
  <si>
    <t>Menos: Previsión para incobrables (Nota 5.u)</t>
  </si>
  <si>
    <t>Acreedores por intermediación  (Nota 5.l)</t>
  </si>
  <si>
    <t>Puente Hnos. S.A.(Argentina) – Nota 5.n</t>
  </si>
  <si>
    <t>Al 31 de diciembre la Sociedad posee un seguro de caución por valor de Gs. 548.209.750 con vigencia hasta el 31/12/2021 de Patria S.A. de Seguros y Reaseguros conforme a lo previsto en el artículo 111 de la Ley 5.810/17.</t>
  </si>
  <si>
    <t>Valor</t>
  </si>
  <si>
    <t xml:space="preserve">Nómina de beneficiarios finales </t>
  </si>
  <si>
    <t>Razón Social / Nombre</t>
  </si>
  <si>
    <t xml:space="preserve">% participación </t>
  </si>
  <si>
    <t>Nro de Doc. Identidad</t>
  </si>
  <si>
    <t>Jurwen S.A.</t>
  </si>
  <si>
    <t>Puente Partners S.A.</t>
  </si>
  <si>
    <t>Puente Holding Limited</t>
  </si>
  <si>
    <t>Fideicomiso de Garantía Puente Paraguay</t>
  </si>
  <si>
    <t>80107482-7</t>
  </si>
  <si>
    <t>Marcos Wentzel</t>
  </si>
  <si>
    <t>Emilio Agustín Ilac</t>
  </si>
  <si>
    <t>Lucas José Daniel Lainez</t>
  </si>
  <si>
    <t>Gonzalo Miguel Spinedi</t>
  </si>
  <si>
    <t>(21) Accionistas Personas Físicas con participación inferior al 10% del capital.</t>
  </si>
  <si>
    <t>***</t>
  </si>
  <si>
    <t>% Beneficiario</t>
  </si>
  <si>
    <t>CUADRO DEL CAPITAL INTEGRADO Y SUSCRIPTO</t>
  </si>
  <si>
    <r>
      <t>·</t>
    </r>
    <r>
      <rPr>
        <sz val="7"/>
        <color theme="1"/>
        <rFont val="Times New Roman"/>
        <family val="1"/>
      </rPr>
      <t xml:space="preserve">  </t>
    </r>
    <r>
      <rPr>
        <sz val="10"/>
        <color theme="1"/>
        <rFont val="Arial"/>
        <family val="2"/>
      </rPr>
      <t>Puente Servicios de Inversión S.A. (Panamá)</t>
    </r>
  </si>
  <si>
    <r>
      <t>·</t>
    </r>
    <r>
      <rPr>
        <sz val="7"/>
        <color theme="1"/>
        <rFont val="Times New Roman"/>
        <family val="1"/>
      </rPr>
      <t xml:space="preserve">  </t>
    </r>
    <r>
      <rPr>
        <sz val="10"/>
        <color theme="1"/>
        <rFont val="Arial"/>
        <family val="2"/>
      </rPr>
      <t>Puente Asesoramiento de Inversiones LLC (USA-Florida)</t>
    </r>
  </si>
  <si>
    <r>
      <t>·</t>
    </r>
    <r>
      <rPr>
        <sz val="7"/>
        <color theme="1"/>
        <rFont val="Times New Roman"/>
        <family val="1"/>
      </rPr>
      <t xml:space="preserve">  </t>
    </r>
    <r>
      <rPr>
        <sz val="10"/>
        <color theme="1"/>
        <rFont val="Arial"/>
        <family val="2"/>
      </rPr>
      <t>Puente Servicios Financieros LLC (USA-Florida)</t>
    </r>
  </si>
  <si>
    <t>Presentado en forma comparativa con el ejercicio anterior finalizado el 31 de diciembre de 2020</t>
  </si>
  <si>
    <t>Los estados financieros se expresan en guaraníes y han sido preparados siguiendo los criterios de las normas de información financiera vigentes en Paraguay sobre la base de costos históricos (excepto por el tratamiento asignado a los activos y pasivos monetarios en moneda extranjera, tal como se expone en los puntos a y c de esta nota en su apartado 3.2)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</si>
  <si>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 xml:space="preserve">Las diferencias de cambio originadas por fluctuaciones en los tipos de cambio producidos entre las fechas de concertación de las operaciones y su liquidación o valuación al cierre del periodo, son reconocidas en resultados en el período en que ocurren. 
 </t>
  </si>
  <si>
    <t>Los gastos de mantenimiento son cargados a resultados. El valor residual de los bienes de uso, considerados en su conjunto, no excede su valor recuperable al cierre del periodo.</t>
  </si>
  <si>
    <t>INFORMACION SOBRE EL EMISOR (al 31.12.2020)</t>
  </si>
  <si>
    <t>Puente Corredor de Bolsa S.A.(Nota 5.d)</t>
  </si>
  <si>
    <t>Finexpar S.A.E.C.A (en carácter fiduciario - Fideicomiso de Garantía Puente Paraguay)</t>
  </si>
  <si>
    <t>Brian Joseph</t>
  </si>
  <si>
    <t>Efectivo y su equivalente al comienzo del periodo</t>
  </si>
  <si>
    <t>Efectivo y su equivalente al cierre del periodo</t>
  </si>
  <si>
    <t>RESULTADO DEL PERIODO</t>
  </si>
  <si>
    <t>El movimiento de los bienes de uso en cada periodo ha sido el siguiente:</t>
  </si>
  <si>
    <t>No existen cambios en los criterios aplicados, principios contables utilizados y/o estimaciones realizadas.</t>
  </si>
  <si>
    <t xml:space="preserve">Otros Pasivos </t>
  </si>
  <si>
    <t>Los movimientos de los intangibles de la Sociedad son las siguientes:</t>
  </si>
  <si>
    <t xml:space="preserve">La Sociedad fue constituida con el fin de operar como casa de bolsa. La misma forma parte del Grupo Puente, cuya Holding se encuentra en Reino Unido, dedicado a la banca de inversión y servicios financieros que opera desde 1915, en países como Argentina, Uruguay y EEUU.
 </t>
  </si>
  <si>
    <t>A la fecha de emisión, los presentes estados financieros, fueron aprobados por el Directorio de la Sociedad.</t>
  </si>
  <si>
    <t>Acreedores varios</t>
  </si>
  <si>
    <t>Retenciones a pagar</t>
  </si>
  <si>
    <t>Proveedores locales</t>
  </si>
  <si>
    <t>BONO</t>
  </si>
  <si>
    <t>PY BAM.USD 1 5.25 23</t>
  </si>
  <si>
    <t>PY CON S5 USD 10 24</t>
  </si>
  <si>
    <t>PY RIE GS S2</t>
  </si>
  <si>
    <t>PY RIE USD3 S4</t>
  </si>
  <si>
    <t>Nota 7  Hechos posteriores al cierre del periodo</t>
  </si>
  <si>
    <t xml:space="preserve"> 31.12.2020</t>
  </si>
  <si>
    <t xml:space="preserve">Activos Intangibles y Cargos diferidos </t>
  </si>
  <si>
    <t xml:space="preserve">Puente Administradora de Fondos Patrimoniales de Inversión S.A. </t>
  </si>
  <si>
    <t>Información al 30 de septiembre de 2021</t>
  </si>
  <si>
    <t>al 30 de septiembre de 2021</t>
  </si>
  <si>
    <t>30.09.2021</t>
  </si>
  <si>
    <t>correspondiente al período finalizado 30 de septiembre de 2021</t>
  </si>
  <si>
    <t>Presentado en forma comparativa con el periodo anterior finalizado el 30 de septiembre de 2020</t>
  </si>
  <si>
    <t>30.09.2020</t>
  </si>
  <si>
    <t>Saldos al 30.09.2021</t>
  </si>
  <si>
    <t>Saldos al 30.09.2020</t>
  </si>
  <si>
    <r>
      <t xml:space="preserve">Los estados financieros han sido preparados de acuerdo con normas de información financiera vigentes en Paraguay y con las normas establecidas por la Comisión Nacional de Valores y se presentan en forma comparativa con los correspondientes al ejercicio finalizado el 31 de diciembre de 2020 en el caso  de los saldos patrimoniales y en forma comparativa  con los correspondientes al 30 de septiembre de 2020 en el caso de los resultados, estado de variación de patrimonio y estado de flujo de efectivo.
</t>
    </r>
    <r>
      <rPr>
        <sz val="10"/>
        <color rgb="FFFF0000"/>
        <rFont val="Arial"/>
        <family val="2"/>
      </rPr>
      <t xml:space="preserve"> </t>
    </r>
  </si>
  <si>
    <t>Según el índice general de precios al consumidor publicado por el Banco Central del Paraguay, la inflación correspondiente al período finalizado el 30 de septiembre de 2021 fue de 4,6% y la correspondiente al ejercicio finalizado el 31 de diciembre de 2020 fue 2,2%.</t>
  </si>
  <si>
    <t>Los estados financieros al 30 de septiembre de 2021 y la información complementaria, se presentan en forma comparativa con los respectivos estados e información complementaria de acuerdo a lo expuesto en la nota 3.1.</t>
  </si>
  <si>
    <t xml:space="preserve">Los activos y pasivos en moneda extranjera se valuaron al tipo de cambio comprador vigentes al 30 de septiembre de 2021 y al  31 de diciembre de 2020, publicados por el Banco Central del Paraguay. La utilización de un mismo tipo de cambio para activos y pasivos obedece a una política del grupo. </t>
  </si>
  <si>
    <t>La posición de activos y pasivos en moneda extranjera al cierre del periodo al 30 de septiembre de 2021 y en forma comparativa con el ejercicio al 31 de diciembre de 2020 es :</t>
  </si>
  <si>
    <t>Tipo de cambio 30.09.2021</t>
  </si>
  <si>
    <t>Saldo en Moneda local al 30.09.2021</t>
  </si>
  <si>
    <t>Tipo de cambio 30.09.2020</t>
  </si>
  <si>
    <t>Total 30.09.2021</t>
  </si>
  <si>
    <t>Cheques diferidos a cobrar</t>
  </si>
  <si>
    <t>30.09.2021 (expresado en GS)</t>
  </si>
  <si>
    <t>Total al 30.09.2021</t>
  </si>
  <si>
    <t>Donaciones</t>
  </si>
  <si>
    <t>A la fecha de emisión de los presentes estados financieros, no han ocurrido hechos significativos que impliquen alteraciones significativas a la estructura patrimonial o financiera o, a los resultados de la Sociedad al 30 de septiembre de 2021.</t>
  </si>
  <si>
    <t>a) Al  30 de septiembre de 2021 y al 31 de diciembre de 2020 existen las siguientes limitaciones:</t>
  </si>
  <si>
    <t>Notas estructuradas</t>
  </si>
  <si>
    <t>Total 30.09.2020</t>
  </si>
  <si>
    <t>CDA - PYO JAP0909202</t>
  </si>
  <si>
    <t>CERTIFICADO DE AHORRO</t>
  </si>
  <si>
    <t>CDA - PYO JAP0909212</t>
  </si>
  <si>
    <t>CDA - PYO JAP0909213</t>
  </si>
  <si>
    <t>CDA - PYO JAP0909214</t>
  </si>
  <si>
    <t>CDA - PYO JAP0909215</t>
  </si>
  <si>
    <t>CDA - PYO JAP0909216</t>
  </si>
  <si>
    <t>CDA - TU FIN 169211</t>
  </si>
  <si>
    <t>PY FIN S3 USD 6.50</t>
  </si>
  <si>
    <t>PY ITA S1 G3 6.10 25</t>
  </si>
  <si>
    <t>PY ITA S3 G3 6.15 28</t>
  </si>
  <si>
    <t>PY NUCLEO S4 G1 2028</t>
  </si>
  <si>
    <t>PY NUCLEO S5 G1 2031</t>
  </si>
  <si>
    <t>PY PYO JAPONESA S1</t>
  </si>
  <si>
    <t>PY REG USD 04-04-24</t>
  </si>
  <si>
    <t>PY REG USD4 06-2024</t>
  </si>
  <si>
    <t>PY TAP USD4 S4 7.0</t>
  </si>
  <si>
    <t>PY TELECEL G1 S2</t>
  </si>
  <si>
    <t>PY TELECEL G1 S4</t>
  </si>
  <si>
    <t>periodo finalizado el 30 de septiembre de 2021</t>
  </si>
  <si>
    <t>Domicilio: Hill House, 1 Litlle New Street, Londres, Reino Unido.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</si>
</sst>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3" formatCode="_ * #,##0.00_ ;_ * \-#,##0.00_ ;_ * &quot;-&quot;??_ ;_ @_ "/>
    <numFmt numFmtId="164" formatCode="_-* #,##0.00_-;\-* #,##0.00_-;_-* &quot;-&quot;??_-;_-@_-"/>
    <numFmt numFmtId="165" formatCode="_-* #,##0\ _€_-;\-* #,##0\ _€_-;_-* &quot;-&quot;\ _€_-;_-@_-"/>
    <numFmt numFmtId="166" formatCode="_-* #,##0.00\ _€_-;\-* #,##0.00\ _€_-;_-* &quot;-&quot;??\ _€_-;_-@_-"/>
    <numFmt numFmtId="167" formatCode="_(* #,##0_);_(* \(#,##0\);_(* &quot;-&quot;_);_(@_)"/>
    <numFmt numFmtId="168" formatCode="_(* #,##0.00_);_(* \(#,##0.00\);_(* &quot;-&quot;??_);_(@_)"/>
    <numFmt numFmtId="169" formatCode="_ * #,##0_ ;_ * \-#,##0_ ;_ * &quot;-&quot;??_ ;_ @_ "/>
    <numFmt numFmtId="170" formatCode="General_)"/>
    <numFmt numFmtId="171" formatCode="#,##0_ ;\-#,##0\ "/>
    <numFmt numFmtId="172" formatCode="_-* #,##0\ _€_-;\-* #,##0\ _€_-;_-* &quot;-&quot;??\ _€_-;_-@_-"/>
    <numFmt numFmtId="173" formatCode="_(* #,##0.00_);_(* \(#,##0.00\);_(* &quot;-&quot;_);_(@_)"/>
    <numFmt numFmtId="174" formatCode="_(* #,##0.0_);_(* \(#,##0.0\);_(* &quot;-&quot;_);_(@_)"/>
    <numFmt numFmtId="175" formatCode="_(* #,##0_);_(* \(#,##0\);_(* &quot;-&quot;??_);_(@_)"/>
    <numFmt numFmtId="176" formatCode="_-* #,##0\ _p_t_a_-;\-* #,##0\ _p_t_a_-;_-* &quot;-&quot;??\ _p_t_a_-;_-@_-"/>
    <numFmt numFmtId="177" formatCode="#,##0;\(#,##0\)"/>
    <numFmt numFmtId="178" formatCode="_-* #,##0.00\ _p_t_a_-;\-* #,##0.00\ _p_t_a_-;_-* &quot;-&quot;??\ _p_t_a_-;_-@_-"/>
    <numFmt numFmtId="179" formatCode="_-* #,##0.0000_-;\-* #,##0.0000_-;_-* &quot;-&quot;??_-;_-@_-"/>
    <numFmt numFmtId="180" formatCode="0.0%"/>
    <numFmt numFmtId="181" formatCode="_ * #,##0.00_ ;_ * \-#,##0.00_ ;_ * &quot;-&quot;_ ;_ @_ "/>
  </numFmts>
  <fonts count="91">
    <font>
      <sz val="11"/>
      <color theme="1"/>
      <name val="Calibri"/>
      <family val="2"/>
      <scheme val="minor"/>
    </font>
    <font>
      <sz val="11"/>
      <color theme="1"/>
      <name val="Calibri"/>
      <family val="2"/>
      <scheme val="minor"/>
    </font>
    <font>
      <sz val="12"/>
      <name val="Courier"/>
      <family val="3"/>
    </font>
    <font>
      <sz val="10"/>
      <name val="Arial"/>
      <family val="2"/>
    </font>
    <font>
      <sz val="10"/>
      <name val="Nimbus Sans L"/>
    </font>
    <font>
      <sz val="11"/>
      <color rgb="FF000000"/>
      <name val="Calibri"/>
      <family val="2"/>
      <scheme val="minor"/>
    </font>
    <font>
      <sz val="11"/>
      <color indexed="8"/>
      <name val="Calibri"/>
      <family val="2"/>
    </font>
    <font>
      <b/>
      <sz val="10"/>
      <name val="Arial"/>
      <family val="2"/>
    </font>
    <font>
      <b/>
      <sz val="11"/>
      <color theme="1"/>
      <name val="Verdana"/>
      <family val="2"/>
    </font>
    <font>
      <u/>
      <sz val="10"/>
      <name val="Arial"/>
      <family val="2"/>
    </font>
    <font>
      <b/>
      <sz val="11"/>
      <color theme="1"/>
      <name val="Calibri"/>
      <family val="2"/>
      <scheme val="minor"/>
    </font>
    <font>
      <b/>
      <sz val="12"/>
      <color theme="1"/>
      <name val="Calibri"/>
      <family val="2"/>
      <scheme val="minor"/>
    </font>
    <font>
      <sz val="10"/>
      <color theme="1"/>
      <name val="Calibri"/>
      <family val="2"/>
      <scheme val="minor"/>
    </font>
    <font>
      <b/>
      <sz val="9"/>
      <name val="Arial"/>
      <family val="2"/>
    </font>
    <font>
      <sz val="9"/>
      <name val="Arial"/>
      <family val="2"/>
    </font>
    <font>
      <sz val="9"/>
      <color theme="1"/>
      <name val="Calibri"/>
      <family val="2"/>
      <scheme val="minor"/>
    </font>
    <font>
      <sz val="9"/>
      <name val="Calibri"/>
      <family val="2"/>
      <scheme val="minor"/>
    </font>
    <font>
      <sz val="10"/>
      <name val="Times New Roman"/>
      <family val="1"/>
    </font>
    <font>
      <b/>
      <u/>
      <sz val="9"/>
      <name val="Calibri"/>
      <family val="2"/>
      <scheme val="minor"/>
    </font>
    <font>
      <b/>
      <u val="singleAccounting"/>
      <sz val="10"/>
      <color rgb="FFFF0000"/>
      <name val="Frutiger Next Pro"/>
      <family val="2"/>
    </font>
    <font>
      <sz val="10"/>
      <name val="Frutiger Next Pro"/>
      <family val="2"/>
    </font>
    <font>
      <sz val="9"/>
      <color indexed="81"/>
      <name val="Tahoma"/>
      <family val="2"/>
    </font>
    <font>
      <b/>
      <sz val="9"/>
      <color indexed="81"/>
      <name val="Tahoma"/>
      <family val="2"/>
    </font>
    <font>
      <sz val="10"/>
      <color theme="1"/>
      <name val="Arial"/>
      <family val="2"/>
    </font>
    <font>
      <b/>
      <sz val="10"/>
      <color theme="1"/>
      <name val="Arial"/>
      <family val="2"/>
    </font>
    <font>
      <b/>
      <u/>
      <sz val="10"/>
      <color theme="1"/>
      <name val="Arial"/>
      <family val="2"/>
    </font>
    <font>
      <sz val="10"/>
      <color rgb="FF000000"/>
      <name val="Arial"/>
      <family val="2"/>
    </font>
    <font>
      <b/>
      <sz val="10"/>
      <color rgb="FF000000"/>
      <name val="Arial"/>
      <family val="2"/>
    </font>
    <font>
      <b/>
      <sz val="9"/>
      <color rgb="FF000000"/>
      <name val="Arial"/>
      <family val="2"/>
    </font>
    <font>
      <sz val="9"/>
      <color rgb="FF000000"/>
      <name val="Arial"/>
      <family val="2"/>
    </font>
    <font>
      <b/>
      <u/>
      <sz val="10"/>
      <color rgb="FF000000"/>
      <name val="Arial"/>
      <family val="2"/>
    </font>
    <font>
      <sz val="14"/>
      <name val="Arial"/>
      <family val="2"/>
    </font>
    <font>
      <sz val="20"/>
      <name val="Arial"/>
      <family val="2"/>
    </font>
    <font>
      <i/>
      <sz val="10"/>
      <name val="Arial"/>
      <family val="2"/>
    </font>
    <font>
      <b/>
      <sz val="10"/>
      <name val="Frutiger Next Pro Bold"/>
    </font>
    <font>
      <u/>
      <sz val="10"/>
      <name val="Frutiger Next Pro"/>
      <family val="2"/>
    </font>
    <font>
      <sz val="10"/>
      <name val="Frutiger Next Pro Bold"/>
      <family val="2"/>
    </font>
    <font>
      <b/>
      <u/>
      <sz val="10"/>
      <name val="Arial"/>
      <family val="2"/>
    </font>
    <font>
      <sz val="10"/>
      <name val="Frutiger Next Pro Bold"/>
    </font>
    <font>
      <sz val="11"/>
      <color rgb="FF000000"/>
      <name val="Calibri"/>
      <family val="2"/>
    </font>
    <font>
      <b/>
      <sz val="10"/>
      <color theme="3" tint="0.39997558519241921"/>
      <name val="Arial"/>
      <family val="2"/>
    </font>
    <font>
      <b/>
      <sz val="11"/>
      <name val="Arial"/>
      <family val="2"/>
    </font>
    <font>
      <sz val="11"/>
      <color theme="1"/>
      <name val="Arial"/>
      <family val="2"/>
    </font>
    <font>
      <b/>
      <sz val="11"/>
      <color theme="1"/>
      <name val="Arial"/>
      <family val="2"/>
    </font>
    <font>
      <sz val="18"/>
      <name val="Arial"/>
      <family val="2"/>
    </font>
    <font>
      <b/>
      <sz val="10"/>
      <color rgb="FF0000FF"/>
      <name val="Arial"/>
      <family val="2"/>
    </font>
    <font>
      <sz val="10"/>
      <color rgb="FF0000FF"/>
      <name val="Arial"/>
      <family val="2"/>
    </font>
    <font>
      <b/>
      <sz val="10"/>
      <color theme="0"/>
      <name val="Arial"/>
      <family val="2"/>
    </font>
    <font>
      <b/>
      <sz val="10"/>
      <color rgb="FF00B0F0"/>
      <name val="Arial"/>
      <family val="2"/>
    </font>
    <font>
      <i/>
      <u val="singleAccounting"/>
      <sz val="10"/>
      <name val="Arial"/>
      <family val="2"/>
    </font>
    <font>
      <sz val="9"/>
      <color theme="1"/>
      <name val="Arial"/>
      <family val="2"/>
    </font>
    <font>
      <b/>
      <sz val="9"/>
      <color theme="1"/>
      <name val="Arial"/>
      <family val="2"/>
    </font>
    <font>
      <sz val="9"/>
      <color rgb="FFFF0000"/>
      <name val="Arial"/>
      <family val="2"/>
    </font>
    <font>
      <sz val="18"/>
      <color theme="1"/>
      <name val="Arial"/>
      <family val="2"/>
    </font>
    <font>
      <sz val="9"/>
      <color theme="0"/>
      <name val="Arial"/>
      <family val="2"/>
    </font>
    <font>
      <b/>
      <sz val="10"/>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Arial"/>
      <family val="2"/>
    </font>
    <font>
      <b/>
      <sz val="7"/>
      <color theme="1"/>
      <name val="Times New Roman"/>
      <family val="1"/>
    </font>
    <font>
      <b/>
      <sz val="11"/>
      <color rgb="FF000000"/>
      <name val="Calibri"/>
      <family val="2"/>
      <scheme val="minor"/>
    </font>
    <font>
      <b/>
      <sz val="7"/>
      <color rgb="FF000000"/>
      <name val="Times New Roman"/>
      <family val="1"/>
    </font>
    <font>
      <sz val="10"/>
      <color rgb="FF222222"/>
      <name val="Arial"/>
      <family val="2"/>
    </font>
    <font>
      <sz val="7"/>
      <color rgb="FF000000"/>
      <name val="Times New Roman"/>
      <family val="1"/>
    </font>
    <font>
      <sz val="14"/>
      <color rgb="FF000000"/>
      <name val="Arial"/>
      <family val="2"/>
    </font>
    <font>
      <b/>
      <sz val="16"/>
      <color theme="1"/>
      <name val="Arial"/>
      <family val="2"/>
    </font>
    <font>
      <sz val="12"/>
      <color theme="1"/>
      <name val="Arial"/>
      <family val="2"/>
    </font>
    <font>
      <sz val="10"/>
      <color theme="1"/>
      <name val="Symbol"/>
      <family val="1"/>
      <charset val="2"/>
    </font>
    <font>
      <sz val="7"/>
      <color theme="1"/>
      <name val="Times New Roman"/>
      <family val="1"/>
    </font>
    <font>
      <sz val="10"/>
      <color rgb="FF000000"/>
      <name val="Symbol"/>
      <family val="1"/>
      <charset val="2"/>
    </font>
    <font>
      <b/>
      <sz val="9"/>
      <color theme="0"/>
      <name val="Arial"/>
      <family val="2"/>
    </font>
    <font>
      <b/>
      <sz val="7"/>
      <name val="Times New Roman"/>
      <family val="1"/>
    </font>
    <font>
      <sz val="8.1"/>
      <color theme="0"/>
      <name val="Arial"/>
      <family val="2"/>
    </font>
    <font>
      <sz val="8"/>
      <color rgb="FF000000"/>
      <name val="Arial"/>
      <family val="2"/>
    </font>
    <font>
      <sz val="9"/>
      <color theme="1"/>
      <name val="Symbol"/>
      <family val="1"/>
      <charset val="2"/>
    </font>
    <font>
      <sz val="9"/>
      <color theme="1"/>
      <name val="Times New Roman"/>
      <family val="1"/>
    </font>
    <font>
      <sz val="10"/>
      <color rgb="FFFF0000"/>
      <name val="Arial"/>
      <family val="2"/>
    </font>
    <font>
      <sz val="10"/>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D9D9D9"/>
        <bgColor indexed="64"/>
      </patternFill>
    </fill>
    <fill>
      <patternFill patternType="solid">
        <fgColor theme="1" tint="0.499984740745262"/>
        <bgColor indexed="64"/>
      </patternFill>
    </fill>
    <fill>
      <patternFill patternType="solid">
        <fgColor theme="0" tint="-4.9989318521683403E-2"/>
        <bgColor indexed="64"/>
      </patternFill>
    </fill>
  </fills>
  <borders count="44">
    <border>
      <left/>
      <right/>
      <top/>
      <bottom/>
      <diagonal/>
    </border>
    <border>
      <left style="thin">
        <color theme="2"/>
      </left>
      <right style="thin">
        <color theme="2"/>
      </right>
      <top style="thin">
        <color theme="2"/>
      </top>
      <bottom style="thin">
        <color theme="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theme="2"/>
      </left>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1035">
    <xf numFmtId="0" fontId="0" fillId="0" borderId="0"/>
    <xf numFmtId="43"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70" fontId="2" fillId="0" borderId="0"/>
    <xf numFmtId="0" fontId="3" fillId="0" borderId="0"/>
    <xf numFmtId="0" fontId="3" fillId="0" borderId="0"/>
    <xf numFmtId="0" fontId="4" fillId="0" borderId="0"/>
    <xf numFmtId="0" fontId="5" fillId="0" borderId="0"/>
    <xf numFmtId="166"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0" fontId="6"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166" fontId="1" fillId="0" borderId="0" applyFont="0" applyFill="0" applyBorder="0" applyAlignment="0" applyProtection="0"/>
    <xf numFmtId="9" fontId="3" fillId="0" borderId="0" applyFont="0" applyFill="0" applyBorder="0" applyAlignment="0" applyProtection="0"/>
    <xf numFmtId="0" fontId="1" fillId="0" borderId="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3" fillId="0" borderId="0"/>
    <xf numFmtId="41"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0" fontId="3" fillId="0" borderId="0"/>
    <xf numFmtId="0" fontId="1" fillId="0" borderId="0"/>
    <xf numFmtId="166" fontId="1" fillId="0" borderId="0" applyFont="0" applyFill="0" applyBorder="0" applyAlignment="0" applyProtection="0"/>
    <xf numFmtId="0" fontId="3" fillId="0" borderId="0"/>
    <xf numFmtId="0" fontId="3" fillId="0" borderId="0"/>
    <xf numFmtId="164" fontId="1" fillId="0" borderId="0" applyFont="0" applyFill="0" applyBorder="0" applyAlignment="0" applyProtection="0"/>
    <xf numFmtId="164" fontId="1" fillId="0" borderId="0" applyFont="0" applyFill="0" applyBorder="0" applyAlignment="0" applyProtection="0"/>
    <xf numFmtId="178" fontId="3" fillId="0" borderId="0" applyFont="0" applyFill="0" applyBorder="0" applyAlignment="0" applyProtection="0"/>
    <xf numFmtId="43" fontId="1" fillId="0" borderId="0" applyFont="0" applyFill="0" applyBorder="0" applyAlignment="0" applyProtection="0"/>
    <xf numFmtId="0" fontId="39" fillId="0" borderId="0"/>
    <xf numFmtId="0" fontId="3" fillId="0" borderId="0"/>
    <xf numFmtId="41"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6" fillId="0" borderId="0" applyNumberFormat="0" applyFill="0" applyBorder="0" applyAlignment="0" applyProtection="0"/>
    <xf numFmtId="0" fontId="57" fillId="0" borderId="33" applyNumberFormat="0" applyFill="0" applyAlignment="0" applyProtection="0"/>
    <xf numFmtId="0" fontId="58" fillId="0" borderId="34" applyNumberFormat="0" applyFill="0" applyAlignment="0" applyProtection="0"/>
    <xf numFmtId="0" fontId="59" fillId="0" borderId="35" applyNumberFormat="0" applyFill="0" applyAlignment="0" applyProtection="0"/>
    <xf numFmtId="0" fontId="59" fillId="0" borderId="0" applyNumberFormat="0" applyFill="0" applyBorder="0" applyAlignment="0" applyProtection="0"/>
    <xf numFmtId="0" fontId="60" fillId="17" borderId="0" applyNumberFormat="0" applyBorder="0" applyAlignment="0" applyProtection="0"/>
    <xf numFmtId="0" fontId="61" fillId="18" borderId="0" applyNumberFormat="0" applyBorder="0" applyAlignment="0" applyProtection="0"/>
    <xf numFmtId="0" fontId="62" fillId="19" borderId="0" applyNumberFormat="0" applyBorder="0" applyAlignment="0" applyProtection="0"/>
    <xf numFmtId="0" fontId="63" fillId="20" borderId="36" applyNumberFormat="0" applyAlignment="0" applyProtection="0"/>
    <xf numFmtId="0" fontId="64" fillId="21" borderId="37" applyNumberFormat="0" applyAlignment="0" applyProtection="0"/>
    <xf numFmtId="0" fontId="65" fillId="21" borderId="36" applyNumberFormat="0" applyAlignment="0" applyProtection="0"/>
    <xf numFmtId="0" fontId="66" fillId="0" borderId="38" applyNumberFormat="0" applyFill="0" applyAlignment="0" applyProtection="0"/>
    <xf numFmtId="0" fontId="67" fillId="22" borderId="39" applyNumberFormat="0" applyAlignment="0" applyProtection="0"/>
    <xf numFmtId="0" fontId="68" fillId="0" borderId="0" applyNumberFormat="0" applyFill="0" applyBorder="0" applyAlignment="0" applyProtection="0"/>
    <xf numFmtId="0" fontId="1" fillId="23" borderId="40" applyNumberFormat="0" applyFont="0" applyAlignment="0" applyProtection="0"/>
    <xf numFmtId="0" fontId="69" fillId="0" borderId="0" applyNumberFormat="0" applyFill="0" applyBorder="0" applyAlignment="0" applyProtection="0"/>
    <xf numFmtId="0" fontId="10" fillId="0" borderId="41" applyNumberFormat="0" applyFill="0" applyAlignment="0" applyProtection="0"/>
    <xf numFmtId="0" fontId="7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0" fillId="27" borderId="0" applyNumberFormat="0" applyBorder="0" applyAlignment="0" applyProtection="0"/>
    <xf numFmtId="0" fontId="7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0" fillId="31" borderId="0" applyNumberFormat="0" applyBorder="0" applyAlignment="0" applyProtection="0"/>
    <xf numFmtId="0" fontId="7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0" fillId="35" borderId="0" applyNumberFormat="0" applyBorder="0" applyAlignment="0" applyProtection="0"/>
    <xf numFmtId="0" fontId="7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0" fillId="47"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3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46">
    <xf numFmtId="0" fontId="0" fillId="0" borderId="0" xfId="0"/>
    <xf numFmtId="169" fontId="3" fillId="0" borderId="0" xfId="1" applyNumberFormat="1" applyFont="1"/>
    <xf numFmtId="0" fontId="0" fillId="0" borderId="0" xfId="0" quotePrefix="1"/>
    <xf numFmtId="0" fontId="16" fillId="0" borderId="0" xfId="0" applyFont="1"/>
    <xf numFmtId="0" fontId="16" fillId="0" borderId="9" xfId="0" applyFont="1" applyBorder="1" applyAlignment="1">
      <alignment horizontal="center" wrapText="1"/>
    </xf>
    <xf numFmtId="0" fontId="0" fillId="0" borderId="0" xfId="0" applyAlignment="1">
      <alignment horizontal="center" wrapText="1"/>
    </xf>
    <xf numFmtId="0" fontId="16" fillId="0" borderId="6" xfId="0" applyFont="1" applyBorder="1"/>
    <xf numFmtId="167" fontId="16" fillId="0" borderId="0" xfId="0" applyNumberFormat="1" applyFont="1" applyBorder="1"/>
    <xf numFmtId="167" fontId="16" fillId="0" borderId="11" xfId="0" applyNumberFormat="1" applyFont="1" applyBorder="1"/>
    <xf numFmtId="167" fontId="16" fillId="14" borderId="0" xfId="0" applyNumberFormat="1" applyFont="1" applyFill="1" applyBorder="1"/>
    <xf numFmtId="169" fontId="16" fillId="14" borderId="0" xfId="0" applyNumberFormat="1" applyFont="1" applyFill="1" applyBorder="1"/>
    <xf numFmtId="0" fontId="16" fillId="14" borderId="0" xfId="0" applyFont="1" applyFill="1" applyBorder="1"/>
    <xf numFmtId="169" fontId="16" fillId="14" borderId="0" xfId="30" applyNumberFormat="1" applyFont="1" applyFill="1" applyBorder="1"/>
    <xf numFmtId="169" fontId="16" fillId="14" borderId="0" xfId="1" applyNumberFormat="1" applyFont="1" applyFill="1" applyBorder="1"/>
    <xf numFmtId="0" fontId="18" fillId="0" borderId="6" xfId="0" applyFont="1" applyBorder="1"/>
    <xf numFmtId="0" fontId="16" fillId="0" borderId="9" xfId="0" applyFont="1" applyBorder="1"/>
    <xf numFmtId="0" fontId="16" fillId="14" borderId="2" xfId="0" applyFont="1" applyFill="1" applyBorder="1"/>
    <xf numFmtId="0" fontId="16" fillId="0" borderId="14" xfId="0" applyFont="1" applyBorder="1"/>
    <xf numFmtId="167" fontId="16" fillId="0" borderId="15" xfId="0" applyNumberFormat="1" applyFont="1" applyBorder="1"/>
    <xf numFmtId="167" fontId="16" fillId="0" borderId="20" xfId="0" applyNumberFormat="1" applyFont="1" applyBorder="1"/>
    <xf numFmtId="167" fontId="16" fillId="0" borderId="2" xfId="0" applyNumberFormat="1" applyFont="1" applyBorder="1"/>
    <xf numFmtId="167" fontId="16" fillId="0" borderId="12" xfId="0" applyNumberFormat="1" applyFont="1" applyBorder="1"/>
    <xf numFmtId="167" fontId="16" fillId="0" borderId="0" xfId="0" applyNumberFormat="1" applyFont="1"/>
    <xf numFmtId="167" fontId="0" fillId="0" borderId="0" xfId="0" applyNumberFormat="1"/>
    <xf numFmtId="0" fontId="20" fillId="0" borderId="0" xfId="31" applyFont="1"/>
    <xf numFmtId="167" fontId="20" fillId="0" borderId="0" xfId="31" applyNumberFormat="1" applyFont="1"/>
    <xf numFmtId="169" fontId="0" fillId="0" borderId="0" xfId="0" applyNumberFormat="1"/>
    <xf numFmtId="167" fontId="20" fillId="0" borderId="0" xfId="31" applyNumberFormat="1" applyFont="1" applyBorder="1"/>
    <xf numFmtId="167" fontId="20" fillId="13" borderId="0" xfId="31" applyNumberFormat="1" applyFont="1" applyFill="1" applyBorder="1"/>
    <xf numFmtId="167" fontId="20" fillId="13" borderId="0" xfId="31" applyNumberFormat="1" applyFont="1" applyFill="1"/>
    <xf numFmtId="167" fontId="20" fillId="0" borderId="0" xfId="31" applyNumberFormat="1" applyFont="1" applyBorder="1" applyAlignment="1">
      <alignment horizontal="left"/>
    </xf>
    <xf numFmtId="167" fontId="20" fillId="13" borderId="0" xfId="31" applyNumberFormat="1" applyFont="1" applyFill="1" applyBorder="1" applyAlignment="1">
      <alignment horizontal="right"/>
    </xf>
    <xf numFmtId="167" fontId="20" fillId="15" borderId="2" xfId="31" applyNumberFormat="1" applyFont="1" applyFill="1" applyBorder="1" applyAlignment="1">
      <alignment horizontal="right"/>
    </xf>
    <xf numFmtId="167" fontId="20" fillId="0" borderId="0" xfId="31" applyNumberFormat="1" applyFont="1" applyBorder="1" applyAlignment="1">
      <alignment horizontal="right"/>
    </xf>
    <xf numFmtId="169" fontId="1" fillId="0" borderId="0" xfId="30" applyNumberFormat="1" applyFont="1"/>
    <xf numFmtId="167" fontId="20" fillId="0" borderId="0" xfId="31" applyNumberFormat="1" applyFont="1" applyFill="1"/>
    <xf numFmtId="0" fontId="1" fillId="0" borderId="0" xfId="32"/>
    <xf numFmtId="0" fontId="11" fillId="0" borderId="0" xfId="32" applyFont="1"/>
    <xf numFmtId="0" fontId="10" fillId="0" borderId="0" xfId="32" applyFont="1"/>
    <xf numFmtId="14" fontId="1" fillId="0" borderId="0" xfId="32" applyNumberFormat="1"/>
    <xf numFmtId="21" fontId="1" fillId="0" borderId="0" xfId="32" applyNumberFormat="1"/>
    <xf numFmtId="0" fontId="0" fillId="0" borderId="0" xfId="0"/>
    <xf numFmtId="0" fontId="23" fillId="0" borderId="0" xfId="0" applyFont="1"/>
    <xf numFmtId="0" fontId="23" fillId="0" borderId="0" xfId="0" applyFont="1" applyBorder="1"/>
    <xf numFmtId="0" fontId="23" fillId="0" borderId="0" xfId="0" quotePrefix="1" applyFont="1"/>
    <xf numFmtId="41" fontId="23" fillId="0" borderId="0" xfId="28" applyFont="1"/>
    <xf numFmtId="0" fontId="23" fillId="11" borderId="3" xfId="0" applyFont="1" applyFill="1" applyBorder="1" applyAlignment="1">
      <alignment wrapText="1"/>
    </xf>
    <xf numFmtId="0" fontId="23" fillId="0" borderId="0" xfId="0" applyFont="1" applyFill="1" applyBorder="1"/>
    <xf numFmtId="0" fontId="24" fillId="0" borderId="0" xfId="0" applyFont="1"/>
    <xf numFmtId="167" fontId="23" fillId="0" borderId="0" xfId="0" applyNumberFormat="1" applyFont="1"/>
    <xf numFmtId="0" fontId="12" fillId="0" borderId="0" xfId="0" applyFont="1"/>
    <xf numFmtId="3" fontId="29" fillId="16" borderId="3" xfId="0" applyNumberFormat="1" applyFont="1" applyFill="1" applyBorder="1" applyAlignment="1">
      <alignment horizontal="right" vertical="center"/>
    </xf>
    <xf numFmtId="0" fontId="28" fillId="16" borderId="3" xfId="0" applyFont="1" applyFill="1" applyBorder="1" applyAlignment="1">
      <alignment vertical="center"/>
    </xf>
    <xf numFmtId="3" fontId="28" fillId="16" borderId="3" xfId="0" applyNumberFormat="1" applyFont="1" applyFill="1" applyBorder="1" applyAlignment="1">
      <alignment horizontal="right" vertical="center"/>
    </xf>
    <xf numFmtId="0" fontId="30"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3" fontId="26" fillId="0" borderId="2" xfId="0" applyNumberFormat="1" applyFont="1" applyBorder="1" applyAlignment="1">
      <alignment horizontal="right" vertical="center"/>
    </xf>
    <xf numFmtId="0" fontId="16" fillId="0" borderId="2" xfId="0" applyFont="1" applyBorder="1" applyAlignment="1">
      <alignment horizontal="center" wrapText="1"/>
    </xf>
    <xf numFmtId="0" fontId="16" fillId="0" borderId="12" xfId="0" applyFont="1" applyBorder="1" applyAlignment="1">
      <alignment horizontal="center" wrapText="1"/>
    </xf>
    <xf numFmtId="0" fontId="31" fillId="11" borderId="0" xfId="0" applyFont="1" applyFill="1" applyBorder="1" applyAlignment="1" applyProtection="1"/>
    <xf numFmtId="0" fontId="0" fillId="11" borderId="0" xfId="0" applyFont="1" applyFill="1" applyProtection="1"/>
    <xf numFmtId="0" fontId="31" fillId="11" borderId="0" xfId="0" applyFont="1" applyFill="1" applyProtection="1"/>
    <xf numFmtId="0" fontId="31" fillId="11" borderId="0" xfId="0" applyFont="1" applyFill="1" applyBorder="1" applyProtection="1"/>
    <xf numFmtId="0" fontId="32" fillId="11" borderId="0" xfId="0" applyFont="1" applyFill="1" applyAlignment="1" applyProtection="1"/>
    <xf numFmtId="0" fontId="32" fillId="11" borderId="0" xfId="0" applyFont="1" applyFill="1" applyBorder="1" applyAlignment="1" applyProtection="1"/>
    <xf numFmtId="0" fontId="32" fillId="11" borderId="0" xfId="0" applyFont="1" applyFill="1" applyAlignment="1"/>
    <xf numFmtId="0" fontId="31" fillId="11" borderId="0" xfId="0" applyFont="1" applyFill="1" applyAlignment="1"/>
    <xf numFmtId="0" fontId="31" fillId="11" borderId="0" xfId="0" applyFont="1" applyFill="1" applyBorder="1" applyAlignment="1"/>
    <xf numFmtId="0" fontId="0" fillId="11" borderId="0" xfId="0" applyFont="1" applyFill="1" applyAlignment="1">
      <alignment horizontal="left"/>
    </xf>
    <xf numFmtId="0" fontId="31" fillId="11" borderId="0" xfId="0" applyFont="1" applyFill="1" applyAlignment="1">
      <alignment horizontal="left" wrapText="1"/>
    </xf>
    <xf numFmtId="0" fontId="31" fillId="11" borderId="0" xfId="0" applyFont="1" applyFill="1" applyBorder="1" applyAlignment="1">
      <alignment horizontal="left" wrapText="1"/>
    </xf>
    <xf numFmtId="0" fontId="7" fillId="11" borderId="0" xfId="0" applyFont="1" applyFill="1" applyBorder="1" applyAlignment="1" applyProtection="1">
      <alignment horizontal="center"/>
    </xf>
    <xf numFmtId="0" fontId="0" fillId="11" borderId="0" xfId="0" applyFont="1" applyFill="1" applyBorder="1" applyProtection="1"/>
    <xf numFmtId="14" fontId="7" fillId="11" borderId="0" xfId="0" applyNumberFormat="1" applyFont="1" applyFill="1" applyBorder="1" applyAlignment="1" applyProtection="1">
      <alignment horizontal="center"/>
    </xf>
    <xf numFmtId="17" fontId="0" fillId="11" borderId="0" xfId="0" quotePrefix="1" applyNumberFormat="1" applyFont="1" applyFill="1" applyBorder="1" applyAlignment="1" applyProtection="1">
      <alignment horizontal="center"/>
    </xf>
    <xf numFmtId="14" fontId="7" fillId="11" borderId="2" xfId="16" quotePrefix="1" applyNumberFormat="1" applyFont="1" applyFill="1" applyBorder="1" applyAlignment="1">
      <alignment horizontal="center"/>
    </xf>
    <xf numFmtId="177" fontId="7" fillId="11" borderId="0" xfId="34" applyNumberFormat="1" applyFont="1" applyFill="1" applyBorder="1"/>
    <xf numFmtId="177" fontId="0" fillId="11" borderId="0" xfId="0" applyNumberFormat="1" applyFont="1" applyFill="1" applyBorder="1" applyProtection="1"/>
    <xf numFmtId="167" fontId="0" fillId="11" borderId="0" xfId="0" applyNumberFormat="1" applyFont="1" applyFill="1" applyBorder="1" applyProtection="1"/>
    <xf numFmtId="177" fontId="0" fillId="11" borderId="0" xfId="0" applyNumberFormat="1" applyFont="1" applyFill="1" applyBorder="1" applyAlignment="1" applyProtection="1">
      <alignment horizontal="right"/>
    </xf>
    <xf numFmtId="167" fontId="0" fillId="11" borderId="0" xfId="0" applyNumberFormat="1" applyFont="1" applyFill="1" applyBorder="1" applyAlignment="1" applyProtection="1">
      <alignment horizontal="right"/>
    </xf>
    <xf numFmtId="167" fontId="0" fillId="11" borderId="0" xfId="0" applyNumberFormat="1" applyFont="1" applyFill="1" applyProtection="1"/>
    <xf numFmtId="0" fontId="7" fillId="11" borderId="0" xfId="0" applyFont="1" applyFill="1" applyProtection="1"/>
    <xf numFmtId="0" fontId="33" fillId="11" borderId="0" xfId="0" applyFont="1" applyFill="1" applyProtection="1"/>
    <xf numFmtId="176" fontId="3" fillId="11" borderId="0" xfId="1" applyNumberFormat="1" applyFont="1" applyFill="1" applyBorder="1" applyAlignment="1" applyProtection="1">
      <alignment horizontal="right"/>
    </xf>
    <xf numFmtId="167" fontId="7" fillId="11" borderId="15" xfId="0" applyNumberFormat="1" applyFont="1" applyFill="1" applyBorder="1" applyAlignment="1" applyProtection="1">
      <alignment horizontal="right"/>
    </xf>
    <xf numFmtId="176" fontId="7" fillId="11" borderId="0" xfId="1" applyNumberFormat="1" applyFont="1" applyFill="1" applyBorder="1" applyAlignment="1" applyProtection="1">
      <alignment horizontal="right"/>
    </xf>
    <xf numFmtId="0" fontId="7" fillId="11" borderId="0" xfId="0" applyFont="1" applyFill="1" applyBorder="1" applyProtection="1"/>
    <xf numFmtId="0" fontId="0" fillId="11" borderId="0" xfId="0" applyFont="1" applyFill="1" applyBorder="1" applyAlignment="1" applyProtection="1">
      <alignment horizontal="right"/>
    </xf>
    <xf numFmtId="0" fontId="33" fillId="11" borderId="0" xfId="0" applyFont="1" applyFill="1" applyBorder="1" applyProtection="1"/>
    <xf numFmtId="177" fontId="7" fillId="11" borderId="0" xfId="0" applyNumberFormat="1" applyFont="1" applyFill="1" applyBorder="1" applyAlignment="1" applyProtection="1">
      <alignment horizontal="right"/>
    </xf>
    <xf numFmtId="0" fontId="7" fillId="0" borderId="0" xfId="0" applyFont="1" applyBorder="1" applyAlignment="1" applyProtection="1">
      <alignment horizontal="left"/>
    </xf>
    <xf numFmtId="0" fontId="9" fillId="11" borderId="0" xfId="0" applyFont="1" applyFill="1" applyBorder="1" applyProtection="1"/>
    <xf numFmtId="177" fontId="7" fillId="11" borderId="0" xfId="34" applyNumberFormat="1" applyFont="1" applyFill="1" applyBorder="1" applyAlignment="1">
      <alignment horizontal="left"/>
    </xf>
    <xf numFmtId="177" fontId="34" fillId="4" borderId="0" xfId="35" applyNumberFormat="1" applyFont="1" applyFill="1" applyAlignment="1"/>
    <xf numFmtId="0" fontId="35" fillId="11" borderId="0" xfId="0" applyFont="1" applyFill="1" applyBorder="1" applyProtection="1"/>
    <xf numFmtId="0" fontId="20" fillId="11" borderId="0" xfId="0" applyFont="1" applyFill="1" applyProtection="1"/>
    <xf numFmtId="167" fontId="20" fillId="11" borderId="0" xfId="0" applyNumberFormat="1" applyFont="1" applyFill="1" applyBorder="1" applyAlignment="1" applyProtection="1">
      <alignment horizontal="right"/>
    </xf>
    <xf numFmtId="177" fontId="34" fillId="4" borderId="0" xfId="35" applyNumberFormat="1" applyFont="1" applyFill="1" applyAlignment="1">
      <alignment horizontal="left"/>
    </xf>
    <xf numFmtId="167" fontId="36" fillId="11" borderId="0" xfId="0" applyNumberFormat="1" applyFont="1" applyFill="1" applyBorder="1" applyAlignment="1" applyProtection="1">
      <alignment horizontal="right"/>
    </xf>
    <xf numFmtId="167" fontId="7" fillId="11" borderId="0" xfId="0" applyNumberFormat="1" applyFont="1" applyFill="1" applyBorder="1"/>
    <xf numFmtId="0" fontId="7" fillId="11" borderId="0" xfId="16" applyFont="1" applyFill="1" applyBorder="1" applyProtection="1"/>
    <xf numFmtId="177" fontId="7" fillId="11" borderId="0" xfId="0" applyNumberFormat="1" applyFont="1" applyFill="1"/>
    <xf numFmtId="177" fontId="9" fillId="11" borderId="0" xfId="0" applyNumberFormat="1" applyFont="1" applyFill="1" applyBorder="1" applyAlignment="1" applyProtection="1">
      <alignment horizontal="right"/>
    </xf>
    <xf numFmtId="177" fontId="37" fillId="11" borderId="0" xfId="0" applyNumberFormat="1" applyFont="1" applyFill="1" applyBorder="1" applyAlignment="1" applyProtection="1">
      <alignment horizontal="right"/>
    </xf>
    <xf numFmtId="177" fontId="0" fillId="11" borderId="0" xfId="0" applyNumberFormat="1" applyFont="1" applyFill="1"/>
    <xf numFmtId="167" fontId="0" fillId="11" borderId="0" xfId="0" applyNumberFormat="1" applyFont="1" applyFill="1" applyBorder="1"/>
    <xf numFmtId="167" fontId="7" fillId="11" borderId="17" xfId="0" applyNumberFormat="1" applyFont="1" applyFill="1" applyBorder="1"/>
    <xf numFmtId="0" fontId="3" fillId="11" borderId="0" xfId="16" applyFont="1" applyFill="1" applyBorder="1" applyProtection="1"/>
    <xf numFmtId="0" fontId="3" fillId="11" borderId="0" xfId="15" applyFont="1" applyFill="1"/>
    <xf numFmtId="0" fontId="9" fillId="11" borderId="15" xfId="16" applyFont="1" applyFill="1" applyBorder="1" applyProtection="1"/>
    <xf numFmtId="177" fontId="0" fillId="11" borderId="15" xfId="0" applyNumberFormat="1" applyFont="1" applyFill="1" applyBorder="1"/>
    <xf numFmtId="0" fontId="9" fillId="11" borderId="15" xfId="0" applyFont="1" applyFill="1" applyBorder="1" applyProtection="1"/>
    <xf numFmtId="176" fontId="3" fillId="11" borderId="0" xfId="1" applyNumberFormat="1" applyFont="1" applyFill="1" applyBorder="1" applyProtection="1"/>
    <xf numFmtId="0" fontId="3" fillId="11" borderId="32" xfId="16" applyFont="1" applyFill="1" applyBorder="1" applyProtection="1"/>
    <xf numFmtId="0" fontId="0" fillId="11" borderId="32" xfId="0" applyFont="1" applyFill="1" applyBorder="1" applyProtection="1"/>
    <xf numFmtId="176" fontId="0" fillId="11" borderId="32" xfId="0" applyNumberFormat="1" applyFont="1" applyFill="1" applyBorder="1" applyProtection="1"/>
    <xf numFmtId="0" fontId="0" fillId="0" borderId="0" xfId="16" applyFont="1"/>
    <xf numFmtId="177" fontId="37" fillId="11" borderId="0" xfId="0" applyNumberFormat="1" applyFont="1" applyFill="1" applyBorder="1" applyProtection="1"/>
    <xf numFmtId="177" fontId="0" fillId="11" borderId="0" xfId="0" applyNumberFormat="1" applyFont="1" applyFill="1" applyProtection="1"/>
    <xf numFmtId="43" fontId="3" fillId="11" borderId="0" xfId="1" applyFont="1" applyFill="1" applyBorder="1" applyProtection="1"/>
    <xf numFmtId="37" fontId="37" fillId="11" borderId="0" xfId="0" applyNumberFormat="1" applyFont="1" applyFill="1" applyBorder="1" applyProtection="1"/>
    <xf numFmtId="41" fontId="16" fillId="14" borderId="0" xfId="28" applyFont="1" applyFill="1" applyBorder="1"/>
    <xf numFmtId="41" fontId="16" fillId="14" borderId="0" xfId="0" applyNumberFormat="1" applyFont="1" applyFill="1" applyBorder="1"/>
    <xf numFmtId="177" fontId="38" fillId="4" borderId="0" xfId="35" applyNumberFormat="1" applyFont="1" applyFill="1" applyAlignment="1"/>
    <xf numFmtId="0" fontId="10" fillId="11" borderId="2" xfId="0" applyFont="1" applyFill="1" applyBorder="1" applyAlignment="1" applyProtection="1">
      <alignment horizontal="center"/>
    </xf>
    <xf numFmtId="41" fontId="0" fillId="11" borderId="0" xfId="28" applyFont="1" applyFill="1" applyProtection="1"/>
    <xf numFmtId="41" fontId="0" fillId="0" borderId="2" xfId="42" applyFont="1" applyBorder="1"/>
    <xf numFmtId="167" fontId="0" fillId="11" borderId="2" xfId="0" applyNumberFormat="1" applyFont="1" applyFill="1" applyBorder="1" applyAlignment="1" applyProtection="1">
      <alignment horizontal="right"/>
    </xf>
    <xf numFmtId="179" fontId="0" fillId="0" borderId="0" xfId="36" applyNumberFormat="1" applyFont="1"/>
    <xf numFmtId="167" fontId="0" fillId="11" borderId="2" xfId="0" applyNumberFormat="1" applyFont="1" applyFill="1" applyBorder="1" applyProtection="1"/>
    <xf numFmtId="41" fontId="0" fillId="11" borderId="0" xfId="0" applyNumberFormat="1" applyFont="1" applyFill="1" applyProtection="1"/>
    <xf numFmtId="41" fontId="0" fillId="11" borderId="2" xfId="28" applyFont="1" applyFill="1" applyBorder="1" applyProtection="1"/>
    <xf numFmtId="0" fontId="0" fillId="5" borderId="0" xfId="0" applyFont="1" applyFill="1" applyProtection="1"/>
    <xf numFmtId="167" fontId="0" fillId="5" borderId="0" xfId="0" applyNumberFormat="1" applyFont="1" applyFill="1" applyProtection="1"/>
    <xf numFmtId="170" fontId="40" fillId="4" borderId="0" xfId="4" applyNumberFormat="1" applyFont="1" applyFill="1" applyBorder="1" applyAlignment="1" applyProtection="1"/>
    <xf numFmtId="0" fontId="23" fillId="12" borderId="0" xfId="0" applyFont="1" applyFill="1"/>
    <xf numFmtId="170" fontId="41" fillId="4" borderId="0" xfId="4" applyNumberFormat="1" applyFont="1" applyFill="1" applyBorder="1" applyAlignment="1" applyProtection="1">
      <alignment horizontal="left" wrapText="1"/>
    </xf>
    <xf numFmtId="0" fontId="42" fillId="0" borderId="0" xfId="0" applyFont="1"/>
    <xf numFmtId="0" fontId="42" fillId="12" borderId="0" xfId="0" applyFont="1" applyFill="1"/>
    <xf numFmtId="0" fontId="43" fillId="0" borderId="0" xfId="0" applyFont="1" applyBorder="1" applyAlignment="1">
      <alignment horizontal="left" vertical="center"/>
    </xf>
    <xf numFmtId="0" fontId="42" fillId="0" borderId="0" xfId="0" applyFont="1" applyBorder="1" applyAlignment="1">
      <alignment horizontal="left" vertical="center"/>
    </xf>
    <xf numFmtId="0" fontId="23" fillId="0" borderId="2" xfId="0" applyFont="1" applyBorder="1" applyAlignment="1">
      <alignment vertical="center"/>
    </xf>
    <xf numFmtId="0" fontId="23" fillId="0" borderId="0" xfId="0" applyFont="1" applyBorder="1" applyAlignment="1">
      <alignment vertical="center"/>
    </xf>
    <xf numFmtId="0" fontId="23" fillId="0" borderId="0" xfId="0" applyFont="1" applyAlignment="1">
      <alignment wrapText="1"/>
    </xf>
    <xf numFmtId="0" fontId="23" fillId="0" borderId="0" xfId="0" applyFont="1" applyAlignment="1">
      <alignment vertical="center"/>
    </xf>
    <xf numFmtId="0" fontId="23" fillId="0" borderId="5" xfId="0" applyFont="1" applyBorder="1" applyAlignment="1">
      <alignment wrapText="1"/>
    </xf>
    <xf numFmtId="0" fontId="23" fillId="0" borderId="5" xfId="0" applyFont="1" applyBorder="1"/>
    <xf numFmtId="0" fontId="23" fillId="0" borderId="5" xfId="0" applyFont="1" applyFill="1" applyBorder="1"/>
    <xf numFmtId="169" fontId="23" fillId="0" borderId="0" xfId="1" applyNumberFormat="1" applyFont="1"/>
    <xf numFmtId="167" fontId="23" fillId="0" borderId="12" xfId="3" applyFont="1" applyBorder="1" applyAlignment="1">
      <alignment vertical="center"/>
    </xf>
    <xf numFmtId="169" fontId="23" fillId="0" borderId="0" xfId="1" applyNumberFormat="1" applyFont="1" applyAlignment="1">
      <alignment wrapText="1"/>
    </xf>
    <xf numFmtId="169" fontId="23" fillId="0" borderId="0" xfId="0" applyNumberFormat="1" applyFont="1" applyAlignment="1">
      <alignment wrapText="1"/>
    </xf>
    <xf numFmtId="167" fontId="23" fillId="0" borderId="0" xfId="3" applyFont="1" applyAlignment="1">
      <alignment vertical="center"/>
    </xf>
    <xf numFmtId="0" fontId="23" fillId="0" borderId="0" xfId="0" applyFont="1" applyBorder="1" applyAlignment="1">
      <alignment horizontal="left" vertical="center"/>
    </xf>
    <xf numFmtId="170" fontId="7" fillId="4" borderId="0" xfId="4" applyNumberFormat="1" applyFont="1" applyFill="1" applyBorder="1" applyAlignment="1" applyProtection="1"/>
    <xf numFmtId="0" fontId="24" fillId="0" borderId="0" xfId="0" applyFont="1" applyBorder="1" applyAlignment="1">
      <alignment vertical="center"/>
    </xf>
    <xf numFmtId="170" fontId="3" fillId="4" borderId="0" xfId="4" applyNumberFormat="1" applyFont="1" applyFill="1" applyBorder="1" applyAlignment="1" applyProtection="1"/>
    <xf numFmtId="0" fontId="24" fillId="0" borderId="0" xfId="0" applyFont="1" applyFill="1" applyBorder="1" applyAlignment="1">
      <alignment horizontal="center"/>
    </xf>
    <xf numFmtId="167" fontId="24" fillId="0" borderId="0" xfId="3" applyFont="1" applyFill="1" applyBorder="1"/>
    <xf numFmtId="167" fontId="23" fillId="0" borderId="0" xfId="3" applyFont="1" applyFill="1" applyBorder="1"/>
    <xf numFmtId="3" fontId="23" fillId="0" borderId="0" xfId="0" applyNumberFormat="1" applyFont="1" applyFill="1" applyBorder="1"/>
    <xf numFmtId="169" fontId="23" fillId="0" borderId="0" xfId="1" applyNumberFormat="1" applyFont="1" applyFill="1" applyBorder="1"/>
    <xf numFmtId="41" fontId="23" fillId="0" borderId="0" xfId="28" applyFont="1" applyBorder="1" applyAlignment="1"/>
    <xf numFmtId="169" fontId="23" fillId="0" borderId="0" xfId="0" applyNumberFormat="1" applyFont="1" applyBorder="1"/>
    <xf numFmtId="0" fontId="24"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left" wrapText="1"/>
    </xf>
    <xf numFmtId="41" fontId="23" fillId="0" borderId="0" xfId="28" applyFont="1" applyAlignment="1">
      <alignment horizontal="center"/>
    </xf>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0" fontId="26" fillId="0" borderId="3" xfId="0" applyFont="1" applyBorder="1" applyAlignment="1">
      <alignment vertical="center" wrapText="1"/>
    </xf>
    <xf numFmtId="0" fontId="24" fillId="0" borderId="0" xfId="0" applyFont="1" applyAlignment="1"/>
    <xf numFmtId="0" fontId="3" fillId="0" borderId="0" xfId="5" applyFont="1"/>
    <xf numFmtId="0" fontId="24" fillId="0" borderId="0" xfId="0" applyFont="1" applyBorder="1" applyAlignment="1">
      <alignment horizontal="left" vertical="center"/>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8" xfId="0" applyFont="1" applyBorder="1" applyAlignment="1">
      <alignment vertical="center" wrapText="1"/>
    </xf>
    <xf numFmtId="0" fontId="23" fillId="0" borderId="14" xfId="0" applyFont="1" applyBorder="1" applyAlignment="1">
      <alignment vertical="center" wrapText="1"/>
    </xf>
    <xf numFmtId="167" fontId="23" fillId="0" borderId="14" xfId="3" applyFont="1" applyBorder="1" applyAlignment="1">
      <alignment vertical="center"/>
    </xf>
    <xf numFmtId="167" fontId="23" fillId="0" borderId="8" xfId="3" applyFont="1" applyBorder="1" applyAlignment="1">
      <alignment vertical="center"/>
    </xf>
    <xf numFmtId="167" fontId="23" fillId="0" borderId="15" xfId="3" applyFont="1" applyBorder="1" applyAlignment="1">
      <alignment vertical="center"/>
    </xf>
    <xf numFmtId="0" fontId="23" fillId="0" borderId="5" xfId="0" applyFont="1" applyBorder="1" applyAlignment="1">
      <alignment vertical="center" wrapText="1"/>
    </xf>
    <xf numFmtId="0" fontId="23" fillId="0" borderId="6" xfId="0" applyFont="1" applyBorder="1" applyAlignment="1">
      <alignment vertical="center" wrapText="1"/>
    </xf>
    <xf numFmtId="167" fontId="23" fillId="0" borderId="6" xfId="3" applyFont="1" applyBorder="1" applyAlignment="1">
      <alignment vertical="center"/>
    </xf>
    <xf numFmtId="167" fontId="23" fillId="0" borderId="5" xfId="3" applyFont="1" applyBorder="1" applyAlignment="1">
      <alignment vertical="center"/>
    </xf>
    <xf numFmtId="167" fontId="23" fillId="0" borderId="0" xfId="3" applyFont="1" applyBorder="1" applyAlignment="1">
      <alignment vertical="center"/>
    </xf>
    <xf numFmtId="167" fontId="23" fillId="0" borderId="11" xfId="3" applyFont="1" applyBorder="1" applyAlignment="1">
      <alignment vertical="center"/>
    </xf>
    <xf numFmtId="167" fontId="24" fillId="0" borderId="5" xfId="3" applyFont="1" applyBorder="1" applyAlignment="1">
      <alignment vertical="center"/>
    </xf>
    <xf numFmtId="0" fontId="23" fillId="0" borderId="7" xfId="0" applyFont="1" applyBorder="1" applyAlignment="1">
      <alignment vertical="center" wrapText="1"/>
    </xf>
    <xf numFmtId="0" fontId="23" fillId="0" borderId="9" xfId="0" applyFont="1" applyBorder="1" applyAlignment="1">
      <alignment vertical="center" wrapText="1"/>
    </xf>
    <xf numFmtId="167" fontId="23" fillId="0" borderId="9" xfId="3" applyFont="1" applyBorder="1" applyAlignment="1">
      <alignment vertical="center"/>
    </xf>
    <xf numFmtId="167" fontId="23" fillId="0" borderId="7" xfId="3" applyFont="1" applyBorder="1" applyAlignment="1">
      <alignment vertical="center"/>
    </xf>
    <xf numFmtId="167" fontId="23" fillId="0" borderId="2" xfId="3" applyFont="1" applyBorder="1" applyAlignment="1">
      <alignment vertical="center"/>
    </xf>
    <xf numFmtId="0" fontId="24" fillId="0" borderId="7" xfId="0" applyFont="1" applyBorder="1" applyAlignment="1">
      <alignment wrapText="1"/>
    </xf>
    <xf numFmtId="0" fontId="24" fillId="0" borderId="18" xfId="0" applyFont="1" applyBorder="1" applyAlignment="1">
      <alignment wrapText="1"/>
    </xf>
    <xf numFmtId="167" fontId="24" fillId="0" borderId="16" xfId="3" applyFont="1" applyBorder="1"/>
    <xf numFmtId="167" fontId="24" fillId="0" borderId="18" xfId="3" applyFont="1" applyBorder="1"/>
    <xf numFmtId="167" fontId="24" fillId="0" borderId="17" xfId="3" applyFont="1" applyBorder="1"/>
    <xf numFmtId="167" fontId="24" fillId="0" borderId="28" xfId="3" applyFont="1" applyBorder="1"/>
    <xf numFmtId="167" fontId="24" fillId="0" borderId="31" xfId="3" applyFont="1" applyBorder="1"/>
    <xf numFmtId="167" fontId="24" fillId="0" borderId="30" xfId="3" applyFont="1" applyBorder="1"/>
    <xf numFmtId="167" fontId="23" fillId="0" borderId="5" xfId="0" applyNumberFormat="1" applyFont="1" applyBorder="1"/>
    <xf numFmtId="167" fontId="23" fillId="0" borderId="19" xfId="3" applyFont="1" applyBorder="1"/>
    <xf numFmtId="167" fontId="23" fillId="0" borderId="6" xfId="3" applyFont="1" applyBorder="1"/>
    <xf numFmtId="0" fontId="23" fillId="0" borderId="6" xfId="0" applyFont="1" applyBorder="1" applyAlignment="1">
      <alignment wrapText="1"/>
    </xf>
    <xf numFmtId="167" fontId="23" fillId="0" borderId="5" xfId="3" applyFont="1" applyBorder="1"/>
    <xf numFmtId="41" fontId="23" fillId="0" borderId="6" xfId="28" applyFont="1" applyBorder="1" applyAlignment="1">
      <alignment wrapText="1"/>
    </xf>
    <xf numFmtId="167" fontId="23" fillId="0" borderId="9" xfId="3" applyFont="1" applyBorder="1"/>
    <xf numFmtId="167" fontId="23" fillId="0" borderId="7" xfId="3" applyFont="1" applyBorder="1"/>
    <xf numFmtId="0" fontId="24" fillId="0" borderId="8" xfId="0" applyFont="1" applyBorder="1" applyAlignment="1">
      <alignment wrapText="1"/>
    </xf>
    <xf numFmtId="167" fontId="24" fillId="0" borderId="11" xfId="3" applyFont="1" applyBorder="1"/>
    <xf numFmtId="0" fontId="3" fillId="0" borderId="11" xfId="5" applyFont="1" applyBorder="1"/>
    <xf numFmtId="167" fontId="23" fillId="0" borderId="3" xfId="3" applyFont="1" applyBorder="1"/>
    <xf numFmtId="167" fontId="24" fillId="0" borderId="3" xfId="3" applyFont="1" applyBorder="1"/>
    <xf numFmtId="0" fontId="23" fillId="0" borderId="3" xfId="0" applyFont="1" applyBorder="1" applyAlignment="1">
      <alignment wrapText="1"/>
    </xf>
    <xf numFmtId="41" fontId="3" fillId="0" borderId="0" xfId="28" applyFont="1"/>
    <xf numFmtId="167" fontId="3" fillId="0" borderId="0" xfId="5" applyNumberFormat="1" applyFont="1"/>
    <xf numFmtId="169" fontId="3" fillId="0" borderId="0" xfId="5" applyNumberFormat="1" applyFont="1"/>
    <xf numFmtId="0" fontId="23" fillId="0" borderId="3" xfId="0" applyFont="1" applyBorder="1" applyAlignment="1">
      <alignment vertical="center"/>
    </xf>
    <xf numFmtId="175" fontId="48" fillId="0" borderId="0" xfId="26" applyNumberFormat="1" applyFont="1"/>
    <xf numFmtId="175" fontId="3" fillId="0" borderId="0" xfId="26" applyNumberFormat="1" applyFont="1"/>
    <xf numFmtId="175" fontId="7" fillId="0" borderId="0" xfId="26" applyNumberFormat="1" applyFont="1"/>
    <xf numFmtId="175" fontId="47" fillId="10" borderId="21" xfId="26" applyNumberFormat="1" applyFont="1" applyFill="1" applyBorder="1" applyAlignment="1">
      <alignment horizontal="center" vertical="center" wrapText="1"/>
    </xf>
    <xf numFmtId="175" fontId="47" fillId="8" borderId="21" xfId="26" applyNumberFormat="1" applyFont="1" applyFill="1" applyBorder="1" applyAlignment="1">
      <alignment horizontal="center" vertical="center" wrapText="1"/>
    </xf>
    <xf numFmtId="175" fontId="7" fillId="0" borderId="21" xfId="26" applyNumberFormat="1" applyFont="1" applyBorder="1" applyAlignment="1">
      <alignment horizontal="center" vertical="center" wrapText="1"/>
    </xf>
    <xf numFmtId="175" fontId="47" fillId="9" borderId="21" xfId="26" applyNumberFormat="1" applyFont="1" applyFill="1" applyBorder="1" applyAlignment="1">
      <alignment horizontal="center" vertical="center" wrapText="1"/>
    </xf>
    <xf numFmtId="175" fontId="7" fillId="0" borderId="23" xfId="26" applyNumberFormat="1" applyFont="1" applyBorder="1" applyAlignment="1">
      <alignment horizontal="center" vertical="center" wrapText="1"/>
    </xf>
    <xf numFmtId="175" fontId="3" fillId="0" borderId="0" xfId="51" applyNumberFormat="1" applyFont="1"/>
    <xf numFmtId="175" fontId="3" fillId="13" borderId="0" xfId="26" applyNumberFormat="1" applyFont="1" applyFill="1"/>
    <xf numFmtId="175" fontId="3" fillId="14" borderId="0" xfId="26" applyNumberFormat="1" applyFont="1" applyFill="1"/>
    <xf numFmtId="175" fontId="3" fillId="11" borderId="0" xfId="26" applyNumberFormat="1" applyFont="1" applyFill="1"/>
    <xf numFmtId="175" fontId="7" fillId="0" borderId="25" xfId="26" applyNumberFormat="1" applyFont="1" applyBorder="1"/>
    <xf numFmtId="175" fontId="3" fillId="0" borderId="26" xfId="26" applyNumberFormat="1" applyFont="1" applyBorder="1"/>
    <xf numFmtId="175" fontId="3" fillId="11" borderId="27" xfId="26" applyNumberFormat="1" applyFont="1" applyFill="1" applyBorder="1"/>
    <xf numFmtId="175" fontId="3" fillId="13" borderId="25" xfId="26" applyNumberFormat="1" applyFont="1" applyFill="1" applyBorder="1"/>
    <xf numFmtId="175" fontId="3" fillId="11" borderId="25" xfId="26" applyNumberFormat="1" applyFont="1" applyFill="1" applyBorder="1"/>
    <xf numFmtId="175" fontId="3" fillId="0" borderId="25" xfId="26" applyNumberFormat="1" applyFont="1" applyBorder="1"/>
    <xf numFmtId="175" fontId="47" fillId="8" borderId="21" xfId="26" applyNumberFormat="1" applyFont="1" applyFill="1" applyBorder="1" applyAlignment="1">
      <alignment horizontal="left" vertical="center" wrapText="1"/>
    </xf>
    <xf numFmtId="175" fontId="49" fillId="0" borderId="0" xfId="26" applyNumberFormat="1" applyFont="1"/>
    <xf numFmtId="175" fontId="3" fillId="2" borderId="0" xfId="26" applyNumberFormat="1" applyFont="1" applyFill="1"/>
    <xf numFmtId="175" fontId="7" fillId="0" borderId="0" xfId="26" applyNumberFormat="1" applyFont="1" applyBorder="1"/>
    <xf numFmtId="175" fontId="3" fillId="0" borderId="0" xfId="26" applyNumberFormat="1" applyFont="1" applyBorder="1"/>
    <xf numFmtId="175" fontId="7" fillId="0" borderId="0" xfId="26" applyNumberFormat="1" applyFont="1" applyAlignment="1">
      <alignment horizontal="center"/>
    </xf>
    <xf numFmtId="0" fontId="42" fillId="0" borderId="0" xfId="0" applyFont="1" applyBorder="1" applyAlignment="1"/>
    <xf numFmtId="0" fontId="23" fillId="0" borderId="1" xfId="0" applyFont="1" applyFill="1" applyBorder="1" applyAlignment="1"/>
    <xf numFmtId="175" fontId="3" fillId="0" borderId="29" xfId="26" applyNumberFormat="1" applyFont="1" applyBorder="1"/>
    <xf numFmtId="175" fontId="7" fillId="12" borderId="2" xfId="26" applyNumberFormat="1" applyFont="1" applyFill="1" applyBorder="1"/>
    <xf numFmtId="175" fontId="3" fillId="0" borderId="0" xfId="26" applyNumberFormat="1" applyFont="1" applyAlignment="1">
      <alignment horizontal="center"/>
    </xf>
    <xf numFmtId="175" fontId="7" fillId="5" borderId="0" xfId="26" applyNumberFormat="1" applyFont="1" applyFill="1" applyAlignment="1">
      <alignment horizontal="center"/>
    </xf>
    <xf numFmtId="175" fontId="3" fillId="5" borderId="0" xfId="26" applyNumberFormat="1" applyFont="1" applyFill="1"/>
    <xf numFmtId="175" fontId="7" fillId="5" borderId="0" xfId="26" applyNumberFormat="1" applyFont="1" applyFill="1"/>
    <xf numFmtId="0" fontId="23" fillId="0" borderId="0" xfId="0" applyNumberFormat="1" applyFont="1" applyBorder="1"/>
    <xf numFmtId="0" fontId="26" fillId="0" borderId="0" xfId="8" applyFont="1" applyBorder="1" applyAlignment="1">
      <alignment wrapText="1"/>
    </xf>
    <xf numFmtId="0" fontId="23" fillId="0" borderId="0" xfId="0" quotePrefix="1" applyNumberFormat="1" applyFont="1"/>
    <xf numFmtId="0" fontId="23" fillId="0" borderId="1" xfId="0" applyFont="1" applyBorder="1"/>
    <xf numFmtId="0" fontId="23" fillId="0" borderId="0" xfId="0" applyFont="1" applyBorder="1" applyAlignment="1">
      <alignment vertical="center" wrapText="1"/>
    </xf>
    <xf numFmtId="0" fontId="24" fillId="0" borderId="0" xfId="0" applyFont="1" applyAlignment="1">
      <alignment vertical="center"/>
    </xf>
    <xf numFmtId="0" fontId="42" fillId="0" borderId="0" xfId="0" applyFont="1" applyBorder="1" applyAlignment="1">
      <alignment horizontal="left" vertical="center"/>
    </xf>
    <xf numFmtId="0" fontId="43" fillId="0" borderId="0" xfId="0" applyFont="1" applyAlignment="1">
      <alignment horizontal="center" wrapText="1"/>
    </xf>
    <xf numFmtId="0" fontId="42" fillId="0" borderId="0" xfId="0" applyFont="1" applyAlignment="1">
      <alignment horizontal="center" wrapText="1"/>
    </xf>
    <xf numFmtId="0" fontId="42" fillId="0" borderId="0" xfId="0" applyFont="1" applyAlignment="1">
      <alignment wrapText="1"/>
    </xf>
    <xf numFmtId="0" fontId="42" fillId="0" borderId="0" xfId="0" applyFont="1" applyAlignment="1">
      <alignment vertical="center"/>
    </xf>
    <xf numFmtId="0" fontId="42" fillId="0" borderId="11" xfId="0" applyFont="1" applyBorder="1" applyAlignment="1">
      <alignment vertical="center"/>
    </xf>
    <xf numFmtId="167" fontId="42" fillId="0" borderId="0" xfId="0" applyNumberFormat="1" applyFont="1" applyAlignment="1">
      <alignment vertical="center"/>
    </xf>
    <xf numFmtId="173" fontId="42" fillId="0" borderId="0" xfId="0" applyNumberFormat="1" applyFont="1" applyAlignment="1">
      <alignment vertical="center"/>
    </xf>
    <xf numFmtId="3" fontId="42" fillId="0" borderId="0" xfId="0" applyNumberFormat="1" applyFont="1" applyAlignment="1">
      <alignment vertical="center"/>
    </xf>
    <xf numFmtId="0" fontId="42" fillId="0" borderId="0" xfId="0" applyFont="1" applyBorder="1" applyAlignment="1">
      <alignment wrapText="1"/>
    </xf>
    <xf numFmtId="0" fontId="13" fillId="0" borderId="3"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12" borderId="11" xfId="0" applyFont="1" applyFill="1" applyBorder="1" applyAlignment="1">
      <alignment horizontal="center"/>
    </xf>
    <xf numFmtId="0" fontId="50" fillId="0" borderId="0" xfId="0" applyFont="1" applyAlignment="1">
      <alignment vertical="center"/>
    </xf>
    <xf numFmtId="0" fontId="50" fillId="0" borderId="5" xfId="0" applyFont="1" applyFill="1" applyBorder="1" applyAlignment="1">
      <alignment vertical="center" wrapText="1"/>
    </xf>
    <xf numFmtId="0" fontId="50" fillId="0" borderId="6" xfId="0" applyFont="1" applyFill="1" applyBorder="1" applyAlignment="1">
      <alignment vertical="center" wrapText="1"/>
    </xf>
    <xf numFmtId="0" fontId="50" fillId="12" borderId="11" xfId="0" applyFont="1" applyFill="1" applyBorder="1"/>
    <xf numFmtId="0" fontId="51" fillId="0" borderId="5" xfId="0" applyFont="1" applyFill="1" applyBorder="1" applyAlignment="1">
      <alignment vertical="center" wrapText="1"/>
    </xf>
    <xf numFmtId="167" fontId="51" fillId="0" borderId="5" xfId="3" applyFont="1" applyFill="1" applyBorder="1" applyAlignment="1">
      <alignment vertical="center"/>
    </xf>
    <xf numFmtId="167" fontId="51" fillId="12" borderId="11" xfId="3" applyFont="1" applyFill="1" applyBorder="1" applyAlignment="1">
      <alignment vertical="center"/>
    </xf>
    <xf numFmtId="167" fontId="50" fillId="12" borderId="11" xfId="3" applyFont="1" applyFill="1" applyBorder="1" applyAlignment="1">
      <alignment vertical="center"/>
    </xf>
    <xf numFmtId="41" fontId="50" fillId="0" borderId="5" xfId="28" applyFont="1" applyFill="1" applyBorder="1" applyAlignment="1">
      <alignment vertical="center" wrapText="1"/>
    </xf>
    <xf numFmtId="167" fontId="50" fillId="0" borderId="5" xfId="3" applyFont="1" applyFill="1" applyBorder="1" applyAlignment="1">
      <alignment vertical="center"/>
    </xf>
    <xf numFmtId="0" fontId="50" fillId="11" borderId="5" xfId="0" applyFont="1" applyFill="1" applyBorder="1" applyAlignment="1">
      <alignment vertical="center"/>
    </xf>
    <xf numFmtId="167" fontId="50" fillId="11" borderId="5" xfId="3" applyFont="1" applyFill="1" applyBorder="1" applyAlignment="1">
      <alignment vertical="center"/>
    </xf>
    <xf numFmtId="169" fontId="50" fillId="11" borderId="5" xfId="1" applyNumberFormat="1" applyFont="1" applyFill="1" applyBorder="1" applyAlignment="1">
      <alignment vertical="center" wrapText="1"/>
    </xf>
    <xf numFmtId="171" fontId="51" fillId="12" borderId="11" xfId="0" applyNumberFormat="1" applyFont="1" applyFill="1" applyBorder="1"/>
    <xf numFmtId="0" fontId="50" fillId="0" borderId="11" xfId="0" applyFont="1" applyFill="1" applyBorder="1" applyAlignment="1">
      <alignment vertical="center" wrapText="1"/>
    </xf>
    <xf numFmtId="167" fontId="50" fillId="11" borderId="5" xfId="3" applyFont="1" applyFill="1" applyBorder="1"/>
    <xf numFmtId="167" fontId="51" fillId="0" borderId="5" xfId="3" applyFont="1" applyFill="1" applyBorder="1"/>
    <xf numFmtId="0" fontId="50" fillId="0" borderId="0" xfId="0" applyFont="1"/>
    <xf numFmtId="167" fontId="51" fillId="11" borderId="5" xfId="3" applyFont="1" applyFill="1" applyBorder="1"/>
    <xf numFmtId="0" fontId="50" fillId="0" borderId="5" xfId="0" applyFont="1" applyFill="1" applyBorder="1"/>
    <xf numFmtId="0" fontId="50" fillId="0" borderId="6" xfId="0" applyFont="1" applyFill="1" applyBorder="1"/>
    <xf numFmtId="0" fontId="50" fillId="12" borderId="11" xfId="0" applyFont="1" applyFill="1" applyBorder="1" applyAlignment="1">
      <alignment vertical="center"/>
    </xf>
    <xf numFmtId="9" fontId="50" fillId="12" borderId="11" xfId="2" applyFont="1" applyFill="1" applyBorder="1" applyAlignment="1">
      <alignment vertical="center"/>
    </xf>
    <xf numFmtId="171" fontId="51" fillId="12" borderId="11" xfId="0" applyNumberFormat="1" applyFont="1" applyFill="1" applyBorder="1" applyAlignment="1">
      <alignment vertical="center"/>
    </xf>
    <xf numFmtId="167" fontId="51" fillId="0" borderId="7" xfId="3" applyFont="1" applyFill="1" applyBorder="1" applyAlignment="1">
      <alignment vertical="center"/>
    </xf>
    <xf numFmtId="0" fontId="50" fillId="11" borderId="0" xfId="0" applyFont="1" applyFill="1"/>
    <xf numFmtId="0" fontId="50" fillId="0" borderId="0" xfId="0" applyFont="1" applyAlignment="1">
      <alignment wrapText="1"/>
    </xf>
    <xf numFmtId="9" fontId="50" fillId="0" borderId="0" xfId="2" applyFont="1"/>
    <xf numFmtId="0" fontId="50" fillId="12" borderId="0" xfId="0" applyFont="1" applyFill="1"/>
    <xf numFmtId="0" fontId="50" fillId="0" borderId="0" xfId="0" applyFont="1" applyFill="1" applyAlignment="1"/>
    <xf numFmtId="0" fontId="50" fillId="5" borderId="0" xfId="0" applyFont="1" applyFill="1"/>
    <xf numFmtId="0" fontId="50" fillId="5" borderId="0" xfId="0" applyFont="1" applyFill="1" applyAlignment="1">
      <alignment wrapText="1"/>
    </xf>
    <xf numFmtId="169" fontId="50" fillId="0" borderId="0" xfId="1" applyNumberFormat="1" applyFont="1" applyAlignment="1">
      <alignment wrapText="1"/>
    </xf>
    <xf numFmtId="167" fontId="50" fillId="0" borderId="0" xfId="0" applyNumberFormat="1" applyFont="1"/>
    <xf numFmtId="169" fontId="50" fillId="0" borderId="0" xfId="0" applyNumberFormat="1" applyFont="1" applyAlignment="1">
      <alignment wrapText="1"/>
    </xf>
    <xf numFmtId="169" fontId="50" fillId="0" borderId="0" xfId="0" applyNumberFormat="1" applyFont="1"/>
    <xf numFmtId="0" fontId="14" fillId="0" borderId="3" xfId="0" applyFont="1" applyFill="1" applyBorder="1" applyAlignment="1">
      <alignment horizontal="center" vertical="center"/>
    </xf>
    <xf numFmtId="0" fontId="51" fillId="0" borderId="5" xfId="0" applyFont="1" applyFill="1" applyBorder="1"/>
    <xf numFmtId="167" fontId="51" fillId="0" borderId="8" xfId="3" applyFont="1" applyFill="1" applyBorder="1"/>
    <xf numFmtId="0" fontId="51" fillId="0" borderId="6" xfId="0" applyFont="1" applyFill="1" applyBorder="1"/>
    <xf numFmtId="41" fontId="51" fillId="0" borderId="5" xfId="28" applyFont="1" applyFill="1" applyBorder="1"/>
    <xf numFmtId="0" fontId="50" fillId="0" borderId="5" xfId="0" quotePrefix="1" applyFont="1" applyFill="1" applyBorder="1"/>
    <xf numFmtId="41" fontId="50" fillId="0" borderId="6" xfId="28" applyFont="1" applyFill="1" applyBorder="1"/>
    <xf numFmtId="0" fontId="51" fillId="0" borderId="5" xfId="0" quotePrefix="1" applyFont="1" applyFill="1" applyBorder="1"/>
    <xf numFmtId="169" fontId="50" fillId="11" borderId="6" xfId="1" quotePrefix="1" applyNumberFormat="1" applyFont="1" applyFill="1" applyBorder="1"/>
    <xf numFmtId="169" fontId="51" fillId="11" borderId="5" xfId="1" quotePrefix="1" applyNumberFormat="1" applyFont="1" applyFill="1" applyBorder="1"/>
    <xf numFmtId="0" fontId="14" fillId="0" borderId="5" xfId="0" quotePrefix="1" applyFont="1" applyFill="1" applyBorder="1"/>
    <xf numFmtId="0" fontId="50" fillId="11" borderId="5" xfId="0" applyFont="1" applyFill="1" applyBorder="1"/>
    <xf numFmtId="167" fontId="51" fillId="0" borderId="6" xfId="3" applyFont="1" applyFill="1" applyBorder="1"/>
    <xf numFmtId="167" fontId="50" fillId="0" borderId="6" xfId="3" applyFont="1" applyFill="1" applyBorder="1"/>
    <xf numFmtId="0" fontId="50" fillId="11" borderId="6" xfId="0" applyFont="1" applyFill="1" applyBorder="1"/>
    <xf numFmtId="167" fontId="51" fillId="11" borderId="6" xfId="3" applyFont="1" applyFill="1" applyBorder="1"/>
    <xf numFmtId="167" fontId="51" fillId="11" borderId="5" xfId="0" applyNumberFormat="1" applyFont="1" applyFill="1" applyBorder="1"/>
    <xf numFmtId="167" fontId="51" fillId="0" borderId="5" xfId="0" applyNumberFormat="1" applyFont="1" applyFill="1" applyBorder="1"/>
    <xf numFmtId="0" fontId="14" fillId="0" borderId="5" xfId="0" applyFont="1" applyFill="1" applyBorder="1"/>
    <xf numFmtId="0" fontId="52" fillId="0" borderId="5" xfId="0" applyFont="1" applyFill="1" applyBorder="1"/>
    <xf numFmtId="0" fontId="8" fillId="0" borderId="0" xfId="0" applyFont="1" applyAlignment="1">
      <alignment horizontal="left" vertical="center" wrapText="1"/>
    </xf>
    <xf numFmtId="0" fontId="51" fillId="0" borderId="20" xfId="0" applyFont="1" applyFill="1" applyBorder="1" applyAlignment="1">
      <alignment wrapText="1"/>
    </xf>
    <xf numFmtId="0" fontId="51" fillId="0" borderId="11" xfId="0" applyFont="1" applyFill="1" applyBorder="1" applyAlignment="1">
      <alignment vertical="center" wrapText="1"/>
    </xf>
    <xf numFmtId="0" fontId="50" fillId="0" borderId="20" xfId="0" applyFont="1" applyFill="1" applyBorder="1" applyAlignment="1">
      <alignment wrapText="1"/>
    </xf>
    <xf numFmtId="172" fontId="51" fillId="0" borderId="3" xfId="22" applyNumberFormat="1" applyFont="1" applyFill="1" applyBorder="1" applyAlignment="1">
      <alignment horizontal="center" wrapText="1"/>
    </xf>
    <xf numFmtId="0" fontId="51" fillId="0" borderId="8" xfId="0" applyFont="1" applyFill="1" applyBorder="1" applyAlignment="1">
      <alignment wrapText="1"/>
    </xf>
    <xf numFmtId="167" fontId="50" fillId="0" borderId="7" xfId="3" applyFont="1" applyFill="1" applyBorder="1" applyAlignment="1">
      <alignment vertical="center"/>
    </xf>
    <xf numFmtId="167" fontId="51" fillId="11" borderId="5" xfId="3" applyFont="1" applyFill="1" applyBorder="1" applyAlignment="1">
      <alignment vertical="center"/>
    </xf>
    <xf numFmtId="0" fontId="51" fillId="11" borderId="5" xfId="0" applyFont="1" applyFill="1" applyBorder="1" applyAlignment="1">
      <alignment vertical="center" wrapText="1"/>
    </xf>
    <xf numFmtId="167" fontId="50" fillId="11" borderId="7" xfId="3" applyFont="1" applyFill="1" applyBorder="1" applyAlignment="1">
      <alignment vertical="center" wrapText="1"/>
    </xf>
    <xf numFmtId="167" fontId="50" fillId="0" borderId="7" xfId="3" applyFont="1" applyFill="1" applyBorder="1" applyAlignment="1">
      <alignment vertical="center" wrapText="1"/>
    </xf>
    <xf numFmtId="167" fontId="50" fillId="11" borderId="7" xfId="3" applyFont="1" applyFill="1" applyBorder="1" applyAlignment="1">
      <alignment vertical="center"/>
    </xf>
    <xf numFmtId="167" fontId="51" fillId="0" borderId="7" xfId="0" applyNumberFormat="1" applyFont="1" applyFill="1" applyBorder="1" applyAlignment="1">
      <alignment vertical="center" wrapText="1"/>
    </xf>
    <xf numFmtId="0" fontId="50" fillId="0" borderId="0" xfId="0" applyFont="1" applyFill="1" applyAlignment="1">
      <alignment wrapText="1"/>
    </xf>
    <xf numFmtId="169" fontId="52" fillId="11" borderId="0" xfId="1" applyNumberFormat="1" applyFont="1" applyFill="1" applyBorder="1" applyAlignment="1">
      <alignment wrapText="1"/>
    </xf>
    <xf numFmtId="167" fontId="54" fillId="0" borderId="0" xfId="0" applyNumberFormat="1" applyFont="1" applyFill="1"/>
    <xf numFmtId="169" fontId="52" fillId="11" borderId="0" xfId="0" applyNumberFormat="1" applyFont="1" applyFill="1" applyBorder="1" applyAlignment="1"/>
    <xf numFmtId="174" fontId="54" fillId="0" borderId="0" xfId="0" applyNumberFormat="1" applyFont="1" applyFill="1"/>
    <xf numFmtId="169" fontId="52" fillId="0" borderId="0" xfId="0" applyNumberFormat="1" applyFont="1" applyBorder="1" applyAlignment="1">
      <alignment wrapText="1"/>
    </xf>
    <xf numFmtId="0" fontId="50" fillId="0" borderId="0" xfId="0" applyFont="1" applyFill="1"/>
    <xf numFmtId="0" fontId="53" fillId="0" borderId="0" xfId="0" applyFont="1" applyFill="1"/>
    <xf numFmtId="0" fontId="42" fillId="0" borderId="0" xfId="0" applyFont="1" applyBorder="1" applyAlignment="1">
      <alignment vertical="center"/>
    </xf>
    <xf numFmtId="0" fontId="23" fillId="0" borderId="3" xfId="0" applyFont="1" applyBorder="1" applyAlignment="1">
      <alignment vertical="top" wrapText="1"/>
    </xf>
    <xf numFmtId="167" fontId="24" fillId="0" borderId="12" xfId="3" applyFont="1" applyBorder="1"/>
    <xf numFmtId="167" fontId="23" fillId="0" borderId="0" xfId="3" applyFont="1" applyBorder="1"/>
    <xf numFmtId="167" fontId="23" fillId="0" borderId="11" xfId="3" applyFont="1" applyBorder="1"/>
    <xf numFmtId="167" fontId="24" fillId="0" borderId="8" xfId="3" applyFont="1" applyBorder="1" applyAlignment="1">
      <alignment vertical="center"/>
    </xf>
    <xf numFmtId="167" fontId="24" fillId="0" borderId="5" xfId="3" applyFont="1" applyBorder="1"/>
    <xf numFmtId="167" fontId="24" fillId="0" borderId="7" xfId="3" applyFont="1" applyBorder="1"/>
    <xf numFmtId="41" fontId="3" fillId="0" borderId="0" xfId="5" applyNumberFormat="1" applyFont="1"/>
    <xf numFmtId="0" fontId="55" fillId="0" borderId="0" xfId="0" applyFont="1"/>
    <xf numFmtId="0" fontId="10" fillId="0" borderId="0" xfId="0" quotePrefix="1" applyFont="1"/>
    <xf numFmtId="169" fontId="23" fillId="0" borderId="3" xfId="1" applyNumberFormat="1" applyFont="1" applyBorder="1"/>
    <xf numFmtId="0" fontId="0" fillId="0" borderId="0" xfId="0"/>
    <xf numFmtId="0" fontId="11" fillId="0" borderId="0" xfId="0" applyFont="1"/>
    <xf numFmtId="0" fontId="10" fillId="0" borderId="0" xfId="0" applyFont="1"/>
    <xf numFmtId="0" fontId="3" fillId="0" borderId="3" xfId="5" applyFont="1" applyBorder="1"/>
    <xf numFmtId="166" fontId="0" fillId="0" borderId="0" xfId="43" applyFont="1"/>
    <xf numFmtId="166" fontId="10" fillId="0" borderId="0" xfId="43" applyFont="1"/>
    <xf numFmtId="166" fontId="0" fillId="3" borderId="0" xfId="43" applyFont="1" applyFill="1"/>
    <xf numFmtId="41" fontId="50" fillId="0" borderId="5" xfId="28" applyFont="1" applyFill="1" applyBorder="1"/>
    <xf numFmtId="169" fontId="50" fillId="0" borderId="5" xfId="1" quotePrefix="1" applyNumberFormat="1" applyFont="1" applyFill="1" applyBorder="1"/>
    <xf numFmtId="169" fontId="51" fillId="0" borderId="5" xfId="1" quotePrefix="1" applyNumberFormat="1" applyFont="1" applyFill="1" applyBorder="1"/>
    <xf numFmtId="175" fontId="3" fillId="48" borderId="0" xfId="26" applyNumberFormat="1" applyFont="1" applyFill="1"/>
    <xf numFmtId="167" fontId="24" fillId="11" borderId="16" xfId="3" applyFont="1" applyFill="1" applyBorder="1"/>
    <xf numFmtId="167" fontId="24" fillId="0" borderId="42" xfId="3" applyFont="1" applyBorder="1"/>
    <xf numFmtId="167" fontId="24" fillId="0" borderId="43" xfId="3" applyFont="1" applyBorder="1"/>
    <xf numFmtId="0" fontId="51" fillId="11" borderId="6" xfId="0" applyFont="1" applyFill="1" applyBorder="1" applyAlignment="1">
      <alignment vertical="center" wrapText="1"/>
    </xf>
    <xf numFmtId="0" fontId="51" fillId="11" borderId="5" xfId="0" applyFont="1" applyFill="1" applyBorder="1" applyAlignment="1">
      <alignment vertical="center"/>
    </xf>
    <xf numFmtId="0" fontId="50" fillId="11" borderId="5" xfId="0" applyFont="1" applyFill="1" applyBorder="1" applyAlignment="1">
      <alignment vertical="center" wrapText="1"/>
    </xf>
    <xf numFmtId="0" fontId="50" fillId="11" borderId="6" xfId="0" applyFont="1" applyFill="1" applyBorder="1" applyAlignment="1">
      <alignment vertical="center" wrapText="1"/>
    </xf>
    <xf numFmtId="169" fontId="50" fillId="11" borderId="6" xfId="1" applyNumberFormat="1" applyFont="1" applyFill="1" applyBorder="1" applyAlignment="1">
      <alignment vertical="center" wrapText="1"/>
    </xf>
    <xf numFmtId="41" fontId="50" fillId="11" borderId="5" xfId="28" applyFont="1" applyFill="1" applyBorder="1" applyAlignment="1">
      <alignment vertical="center" wrapText="1"/>
    </xf>
    <xf numFmtId="0" fontId="50" fillId="11" borderId="0" xfId="0" applyFont="1" applyFill="1" applyAlignment="1">
      <alignment vertical="center"/>
    </xf>
    <xf numFmtId="0" fontId="51" fillId="11" borderId="6" xfId="0" applyFont="1" applyFill="1" applyBorder="1" applyAlignment="1">
      <alignment horizontal="left" vertical="center" wrapText="1"/>
    </xf>
    <xf numFmtId="169" fontId="50" fillId="11" borderId="6" xfId="0" applyNumberFormat="1" applyFont="1" applyFill="1" applyBorder="1" applyAlignment="1">
      <alignment vertical="center"/>
    </xf>
    <xf numFmtId="0" fontId="50" fillId="11" borderId="5" xfId="0" applyFont="1" applyFill="1" applyBorder="1" applyAlignment="1">
      <alignment wrapText="1"/>
    </xf>
    <xf numFmtId="0" fontId="50" fillId="11" borderId="6" xfId="0" applyFont="1" applyFill="1" applyBorder="1" applyAlignment="1">
      <alignment vertical="center"/>
    </xf>
    <xf numFmtId="0" fontId="50" fillId="11" borderId="11" xfId="0" applyFont="1" applyFill="1" applyBorder="1" applyAlignment="1">
      <alignment vertical="center"/>
    </xf>
    <xf numFmtId="0" fontId="50" fillId="11" borderId="11" xfId="0" applyFont="1" applyFill="1" applyBorder="1" applyAlignment="1">
      <alignment vertical="center" wrapText="1"/>
    </xf>
    <xf numFmtId="0" fontId="51" fillId="11" borderId="3" xfId="0" applyFont="1" applyFill="1" applyBorder="1" applyAlignment="1">
      <alignment vertical="center" wrapText="1"/>
    </xf>
    <xf numFmtId="0" fontId="51" fillId="11" borderId="7" xfId="0" applyFont="1" applyFill="1" applyBorder="1" applyAlignment="1">
      <alignment wrapText="1"/>
    </xf>
    <xf numFmtId="0" fontId="51" fillId="11" borderId="5" xfId="0" applyFont="1" applyFill="1" applyBorder="1" applyAlignment="1">
      <alignment wrapText="1"/>
    </xf>
    <xf numFmtId="0" fontId="50" fillId="11" borderId="0" xfId="0" applyFont="1" applyFill="1" applyBorder="1" applyAlignment="1">
      <alignment vertical="center"/>
    </xf>
    <xf numFmtId="0" fontId="51" fillId="11" borderId="6" xfId="0" applyFont="1" applyFill="1" applyBorder="1" applyAlignment="1">
      <alignment wrapText="1"/>
    </xf>
    <xf numFmtId="0" fontId="50" fillId="11" borderId="6" xfId="0" applyFont="1" applyFill="1" applyBorder="1" applyAlignment="1">
      <alignment wrapText="1"/>
    </xf>
    <xf numFmtId="167" fontId="50" fillId="11" borderId="5" xfId="0" applyNumberFormat="1" applyFont="1" applyFill="1" applyBorder="1" applyAlignment="1">
      <alignment wrapText="1"/>
    </xf>
    <xf numFmtId="0" fontId="50" fillId="11" borderId="7" xfId="0" applyFont="1" applyFill="1" applyBorder="1" applyAlignment="1">
      <alignment wrapText="1"/>
    </xf>
    <xf numFmtId="0" fontId="51" fillId="11" borderId="7" xfId="0" applyFont="1" applyFill="1" applyBorder="1" applyAlignment="1">
      <alignment vertical="center" wrapText="1"/>
    </xf>
    <xf numFmtId="0" fontId="51" fillId="11" borderId="9" xfId="0" applyFont="1" applyFill="1" applyBorder="1" applyAlignment="1">
      <alignment vertical="center" wrapText="1"/>
    </xf>
    <xf numFmtId="171" fontId="51" fillId="11" borderId="7" xfId="0" applyNumberFormat="1" applyFont="1" applyFill="1" applyBorder="1" applyAlignment="1">
      <alignment vertical="center"/>
    </xf>
    <xf numFmtId="169" fontId="51" fillId="11" borderId="3" xfId="1" applyNumberFormat="1" applyFont="1" applyFill="1" applyBorder="1" applyAlignment="1">
      <alignment vertical="center" wrapText="1"/>
    </xf>
    <xf numFmtId="0" fontId="50" fillId="11" borderId="0" xfId="0" applyFont="1" applyFill="1" applyAlignment="1">
      <alignment wrapText="1"/>
    </xf>
    <xf numFmtId="0" fontId="51" fillId="11" borderId="10" xfId="0" applyFont="1" applyFill="1" applyBorder="1" applyAlignment="1">
      <alignment vertical="center" wrapText="1"/>
    </xf>
    <xf numFmtId="0" fontId="51" fillId="11" borderId="3" xfId="0" applyFont="1" applyFill="1" applyBorder="1" applyAlignment="1">
      <alignment horizontal="center" vertical="center" wrapText="1"/>
    </xf>
    <xf numFmtId="0" fontId="50" fillId="11" borderId="3" xfId="0" applyFont="1" applyFill="1" applyBorder="1" applyAlignment="1">
      <alignment vertical="center" wrapText="1"/>
    </xf>
    <xf numFmtId="0" fontId="50" fillId="11" borderId="4" xfId="0" applyFont="1" applyFill="1" applyBorder="1" applyAlignment="1">
      <alignment vertical="center" wrapText="1"/>
    </xf>
    <xf numFmtId="0" fontId="51" fillId="11" borderId="12" xfId="0" applyFont="1" applyFill="1" applyBorder="1" applyAlignment="1">
      <alignment vertical="center" wrapText="1"/>
    </xf>
    <xf numFmtId="169" fontId="13" fillId="11" borderId="3" xfId="1" applyNumberFormat="1" applyFont="1" applyFill="1" applyBorder="1" applyAlignment="1">
      <alignment horizontal="left" vertical="center" wrapText="1"/>
    </xf>
    <xf numFmtId="0" fontId="45" fillId="0" borderId="0" xfId="0" applyFont="1" applyFill="1" applyBorder="1"/>
    <xf numFmtId="0" fontId="46" fillId="0" borderId="0" xfId="0" quotePrefix="1" applyFont="1" applyFill="1" applyBorder="1"/>
    <xf numFmtId="0" fontId="46" fillId="0" borderId="0" xfId="0" applyFont="1" applyFill="1" applyBorder="1"/>
    <xf numFmtId="0" fontId="50" fillId="11" borderId="5" xfId="0" applyFont="1" applyFill="1" applyBorder="1" applyAlignment="1">
      <alignment vertical="top" wrapText="1"/>
    </xf>
    <xf numFmtId="0" fontId="15" fillId="0" borderId="0" xfId="0" applyFont="1"/>
    <xf numFmtId="0" fontId="0" fillId="0" borderId="0" xfId="0" applyAlignment="1">
      <alignment horizontal="justify" vertical="center"/>
    </xf>
    <xf numFmtId="0" fontId="71" fillId="0" borderId="0" xfId="0" applyFont="1" applyAlignment="1">
      <alignment horizontal="justify" vertical="center"/>
    </xf>
    <xf numFmtId="0" fontId="24" fillId="0" borderId="0" xfId="0" applyFont="1" applyAlignment="1">
      <alignment horizontal="justify" vertical="center"/>
    </xf>
    <xf numFmtId="0" fontId="23" fillId="0" borderId="0" xfId="0" applyFont="1" applyAlignment="1">
      <alignment horizontal="justify" vertical="center"/>
    </xf>
    <xf numFmtId="0" fontId="71" fillId="0" borderId="0" xfId="0" applyFont="1" applyAlignment="1">
      <alignment horizontal="center" vertical="center"/>
    </xf>
    <xf numFmtId="0" fontId="0" fillId="0" borderId="0" xfId="0" applyAlignment="1">
      <alignment horizontal="center"/>
    </xf>
    <xf numFmtId="0" fontId="71" fillId="0" borderId="0" xfId="0" applyFont="1" applyAlignment="1">
      <alignment horizontal="left" vertical="top"/>
    </xf>
    <xf numFmtId="0" fontId="43" fillId="0" borderId="0" xfId="0" applyFont="1" applyAlignment="1">
      <alignment horizontal="justify" vertical="center"/>
    </xf>
    <xf numFmtId="0" fontId="23" fillId="0" borderId="0" xfId="0" applyFont="1" applyAlignment="1">
      <alignment horizontal="left" vertical="top" wrapText="1"/>
    </xf>
    <xf numFmtId="0" fontId="25" fillId="0" borderId="0" xfId="0" applyFont="1" applyAlignment="1">
      <alignment horizontal="center" vertical="center" wrapText="1"/>
    </xf>
    <xf numFmtId="0" fontId="23" fillId="0" borderId="0" xfId="0" applyFont="1" applyAlignment="1">
      <alignment horizontal="center" vertical="center" wrapText="1"/>
    </xf>
    <xf numFmtId="4" fontId="26" fillId="0" borderId="0" xfId="0" applyNumberFormat="1" applyFont="1" applyAlignment="1">
      <alignment horizontal="right" vertical="center" wrapText="1"/>
    </xf>
    <xf numFmtId="0" fontId="26" fillId="0" borderId="0" xfId="0" applyFont="1" applyAlignment="1">
      <alignment horizontal="right" vertical="center" wrapText="1"/>
    </xf>
    <xf numFmtId="0" fontId="27" fillId="0" borderId="0" xfId="0" applyFont="1" applyAlignment="1">
      <alignment vertical="center" wrapText="1"/>
    </xf>
    <xf numFmtId="0" fontId="26" fillId="0" borderId="0" xfId="0" applyFont="1" applyAlignment="1">
      <alignment vertical="center" wrapText="1"/>
    </xf>
    <xf numFmtId="0" fontId="27" fillId="0" borderId="2" xfId="0" applyFont="1" applyBorder="1" applyAlignment="1">
      <alignment horizontal="center" vertical="center" wrapText="1"/>
    </xf>
    <xf numFmtId="4" fontId="26" fillId="0" borderId="0" xfId="0" applyNumberFormat="1" applyFont="1" applyBorder="1" applyAlignment="1">
      <alignment horizontal="right" vertical="center" wrapText="1"/>
    </xf>
    <xf numFmtId="0" fontId="26" fillId="0" borderId="0" xfId="0" applyFont="1" applyBorder="1" applyAlignment="1">
      <alignment horizontal="right" vertical="center" wrapText="1"/>
    </xf>
    <xf numFmtId="0" fontId="27" fillId="0" borderId="0" xfId="0" applyFont="1" applyBorder="1" applyAlignment="1">
      <alignment vertical="center" wrapText="1"/>
    </xf>
    <xf numFmtId="0" fontId="29" fillId="0" borderId="11" xfId="0" applyFont="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horizontal="right" vertical="center"/>
    </xf>
    <xf numFmtId="4" fontId="29" fillId="0" borderId="0" xfId="0" applyNumberFormat="1" applyFont="1" applyBorder="1" applyAlignment="1">
      <alignment horizontal="right" vertical="center"/>
    </xf>
    <xf numFmtId="3" fontId="29" fillId="0" borderId="0" xfId="0" applyNumberFormat="1" applyFont="1" applyBorder="1" applyAlignment="1">
      <alignment horizontal="right" vertical="center"/>
    </xf>
    <xf numFmtId="0" fontId="29" fillId="0" borderId="11" xfId="0" applyFont="1" applyBorder="1" applyAlignment="1">
      <alignment vertical="center"/>
    </xf>
    <xf numFmtId="3" fontId="29" fillId="0" borderId="6" xfId="0" applyNumberFormat="1" applyFont="1" applyBorder="1" applyAlignment="1">
      <alignment horizontal="right" vertical="center"/>
    </xf>
    <xf numFmtId="0" fontId="29" fillId="0" borderId="12" xfId="0" applyFont="1" applyBorder="1" applyAlignment="1">
      <alignment vertical="center" wrapText="1"/>
    </xf>
    <xf numFmtId="0" fontId="29" fillId="0" borderId="2" xfId="0" applyFont="1" applyBorder="1" applyAlignment="1">
      <alignment horizontal="center" vertical="center"/>
    </xf>
    <xf numFmtId="4" fontId="29" fillId="0" borderId="2" xfId="0" applyNumberFormat="1" applyFont="1" applyBorder="1" applyAlignment="1">
      <alignment horizontal="right" vertical="center"/>
    </xf>
    <xf numFmtId="3" fontId="29" fillId="0" borderId="2" xfId="0" applyNumberFormat="1" applyFont="1" applyBorder="1" applyAlignment="1">
      <alignment horizontal="right" vertical="center"/>
    </xf>
    <xf numFmtId="0" fontId="28" fillId="0" borderId="12" xfId="0" applyFont="1" applyBorder="1" applyAlignment="1">
      <alignment vertical="center" wrapText="1"/>
    </xf>
    <xf numFmtId="0" fontId="28" fillId="0" borderId="2" xfId="0" applyFont="1" applyBorder="1" applyAlignment="1">
      <alignment vertical="center" wrapText="1"/>
    </xf>
    <xf numFmtId="0" fontId="28" fillId="0" borderId="9" xfId="0" applyFont="1" applyBorder="1" applyAlignment="1">
      <alignment vertical="center" wrapText="1"/>
    </xf>
    <xf numFmtId="0" fontId="29" fillId="0" borderId="2" xfId="0" applyFont="1" applyBorder="1" applyAlignment="1">
      <alignment horizontal="right" vertical="center"/>
    </xf>
    <xf numFmtId="0" fontId="28" fillId="0" borderId="10" xfId="0" applyFont="1" applyBorder="1" applyAlignment="1">
      <alignment vertical="center"/>
    </xf>
    <xf numFmtId="0" fontId="28" fillId="0" borderId="13" xfId="0" applyFont="1" applyBorder="1" applyAlignment="1">
      <alignment horizontal="center" vertical="center" wrapText="1"/>
    </xf>
    <xf numFmtId="0" fontId="29" fillId="0" borderId="12" xfId="0" applyFont="1" applyBorder="1" applyAlignment="1">
      <alignment vertical="center"/>
    </xf>
    <xf numFmtId="0" fontId="28" fillId="0" borderId="10" xfId="0" applyFont="1" applyBorder="1" applyAlignment="1">
      <alignment vertical="center" wrapText="1"/>
    </xf>
    <xf numFmtId="0" fontId="28" fillId="0" borderId="13" xfId="0" applyFont="1" applyBorder="1" applyAlignment="1">
      <alignment vertical="center" wrapText="1"/>
    </xf>
    <xf numFmtId="0" fontId="28" fillId="0" borderId="4" xfId="0" applyFont="1" applyBorder="1" applyAlignment="1">
      <alignment vertical="center" wrapText="1"/>
    </xf>
    <xf numFmtId="0" fontId="28" fillId="0" borderId="13" xfId="0" applyFont="1" applyBorder="1" applyAlignment="1">
      <alignment vertical="center"/>
    </xf>
    <xf numFmtId="0" fontId="29" fillId="0" borderId="0" xfId="0" applyFont="1" applyBorder="1" applyAlignment="1">
      <alignment vertical="center" wrapText="1"/>
    </xf>
    <xf numFmtId="0" fontId="29" fillId="0" borderId="0" xfId="0" applyFont="1" applyBorder="1" applyAlignment="1">
      <alignment vertical="center"/>
    </xf>
    <xf numFmtId="0" fontId="29" fillId="0" borderId="2" xfId="0" applyFont="1" applyBorder="1" applyAlignment="1">
      <alignment vertical="center"/>
    </xf>
    <xf numFmtId="0" fontId="29" fillId="0" borderId="2" xfId="0" applyFont="1" applyBorder="1" applyAlignment="1">
      <alignment vertical="center" wrapText="1"/>
    </xf>
    <xf numFmtId="3" fontId="26" fillId="0" borderId="3" xfId="0" applyNumberFormat="1" applyFont="1" applyBorder="1" applyAlignment="1">
      <alignment horizontal="right" vertical="center"/>
    </xf>
    <xf numFmtId="0" fontId="27" fillId="0" borderId="3" xfId="0" applyFont="1" applyBorder="1" applyAlignment="1">
      <alignment vertical="center"/>
    </xf>
    <xf numFmtId="3" fontId="27" fillId="0" borderId="3" xfId="0" applyNumberFormat="1" applyFont="1" applyBorder="1" applyAlignment="1">
      <alignment horizontal="right" vertical="center"/>
    </xf>
    <xf numFmtId="0" fontId="28" fillId="0" borderId="3" xfId="0" applyFont="1" applyBorder="1" applyAlignment="1">
      <alignment horizontal="center" vertical="center" wrapText="1"/>
    </xf>
    <xf numFmtId="0" fontId="29" fillId="0" borderId="3" xfId="0" applyFont="1" applyBorder="1" applyAlignment="1">
      <alignment vertical="center" wrapText="1"/>
    </xf>
    <xf numFmtId="3" fontId="26" fillId="16" borderId="6" xfId="0" applyNumberFormat="1" applyFont="1" applyFill="1" applyBorder="1" applyAlignment="1">
      <alignment horizontal="right" vertical="center"/>
    </xf>
    <xf numFmtId="0" fontId="26" fillId="16" borderId="6" xfId="0" applyFont="1" applyFill="1" applyBorder="1" applyAlignment="1">
      <alignment horizontal="right" vertical="center"/>
    </xf>
    <xf numFmtId="3" fontId="27" fillId="16" borderId="9" xfId="0" applyNumberFormat="1" applyFont="1" applyFill="1" applyBorder="1" applyAlignment="1">
      <alignment horizontal="right" vertical="center"/>
    </xf>
    <xf numFmtId="3" fontId="26" fillId="16" borderId="0" xfId="0" applyNumberFormat="1" applyFont="1" applyFill="1" applyBorder="1" applyAlignment="1">
      <alignment horizontal="right" vertical="center"/>
    </xf>
    <xf numFmtId="0" fontId="27" fillId="16" borderId="0" xfId="0" applyFont="1" applyFill="1" applyBorder="1" applyAlignment="1">
      <alignment horizontal="right" vertical="center"/>
    </xf>
    <xf numFmtId="0" fontId="26" fillId="16" borderId="0" xfId="0" applyFont="1" applyFill="1" applyBorder="1" applyAlignment="1">
      <alignment horizontal="right" vertical="center"/>
    </xf>
    <xf numFmtId="3" fontId="26" fillId="16" borderId="0" xfId="0" applyNumberFormat="1" applyFont="1" applyFill="1" applyBorder="1" applyAlignment="1">
      <alignment vertical="center"/>
    </xf>
    <xf numFmtId="0" fontId="29" fillId="49" borderId="3" xfId="0" applyFont="1" applyFill="1" applyBorder="1" applyAlignment="1">
      <alignment horizontal="center" vertical="center" wrapText="1"/>
    </xf>
    <xf numFmtId="0" fontId="29" fillId="49" borderId="3" xfId="0" applyFont="1" applyFill="1" applyBorder="1" applyAlignment="1">
      <alignment horizontal="center" vertical="center"/>
    </xf>
    <xf numFmtId="0" fontId="27" fillId="16" borderId="3" xfId="0" applyFont="1" applyFill="1" applyBorder="1" applyAlignment="1">
      <alignment vertical="center"/>
    </xf>
    <xf numFmtId="0" fontId="0" fillId="0" borderId="3" xfId="0" applyBorder="1"/>
    <xf numFmtId="0" fontId="27" fillId="16" borderId="3" xfId="0" applyFont="1" applyFill="1" applyBorder="1" applyAlignment="1">
      <alignment horizontal="center" vertical="center"/>
    </xf>
    <xf numFmtId="0" fontId="27" fillId="16" borderId="3" xfId="0" applyFont="1" applyFill="1" applyBorder="1" applyAlignment="1">
      <alignment horizontal="center" vertical="center" wrapText="1"/>
    </xf>
    <xf numFmtId="0" fontId="26" fillId="16" borderId="3" xfId="0" applyFont="1" applyFill="1" applyBorder="1" applyAlignment="1">
      <alignment horizontal="right" vertical="center"/>
    </xf>
    <xf numFmtId="0" fontId="51" fillId="0" borderId="0" xfId="0" applyFont="1" applyAlignment="1">
      <alignment horizontal="justify" vertical="center"/>
    </xf>
    <xf numFmtId="0" fontId="24" fillId="16" borderId="3" xfId="0" applyFont="1" applyFill="1" applyBorder="1" applyAlignment="1">
      <alignment horizontal="center" vertical="center"/>
    </xf>
    <xf numFmtId="0" fontId="26" fillId="16" borderId="3" xfId="0" applyFont="1" applyFill="1" applyBorder="1" applyAlignment="1">
      <alignment vertical="center"/>
    </xf>
    <xf numFmtId="0" fontId="26" fillId="16" borderId="3" xfId="0" applyFont="1" applyFill="1" applyBorder="1" applyAlignment="1">
      <alignment vertical="center" wrapText="1"/>
    </xf>
    <xf numFmtId="0" fontId="26" fillId="0" borderId="3" xfId="0" applyFont="1" applyBorder="1" applyAlignment="1">
      <alignment vertical="center"/>
    </xf>
    <xf numFmtId="3" fontId="24" fillId="16" borderId="3" xfId="0" applyNumberFormat="1" applyFont="1" applyFill="1" applyBorder="1" applyAlignment="1">
      <alignment horizontal="right" vertical="center"/>
    </xf>
    <xf numFmtId="3" fontId="23" fillId="16" borderId="3" xfId="0" applyNumberFormat="1" applyFont="1" applyFill="1" applyBorder="1" applyAlignment="1">
      <alignment horizontal="right" vertical="center"/>
    </xf>
    <xf numFmtId="177" fontId="24" fillId="0" borderId="3" xfId="0" applyNumberFormat="1" applyFont="1" applyBorder="1" applyAlignment="1">
      <alignment horizontal="right" vertical="center"/>
    </xf>
    <xf numFmtId="0" fontId="23" fillId="16" borderId="3" xfId="0" applyFont="1" applyFill="1" applyBorder="1" applyAlignment="1">
      <alignment vertical="center"/>
    </xf>
    <xf numFmtId="3" fontId="27" fillId="16" borderId="3" xfId="0" applyNumberFormat="1" applyFont="1" applyFill="1" applyBorder="1" applyAlignment="1">
      <alignment horizontal="right" vertical="center"/>
    </xf>
    <xf numFmtId="0" fontId="27" fillId="16" borderId="9" xfId="0" applyFont="1" applyFill="1" applyBorder="1" applyAlignment="1">
      <alignment horizontal="right" vertical="center"/>
    </xf>
    <xf numFmtId="0" fontId="26" fillId="16" borderId="9" xfId="0" applyFont="1" applyFill="1" applyBorder="1" applyAlignment="1">
      <alignment horizontal="right" vertical="center"/>
    </xf>
    <xf numFmtId="0" fontId="27" fillId="16" borderId="10" xfId="0" applyFont="1" applyFill="1" applyBorder="1" applyAlignment="1">
      <alignment vertical="center"/>
    </xf>
    <xf numFmtId="0" fontId="24" fillId="16" borderId="4" xfId="0" applyFont="1" applyFill="1" applyBorder="1" applyAlignment="1">
      <alignment horizontal="center" vertical="center"/>
    </xf>
    <xf numFmtId="0" fontId="23" fillId="16" borderId="5" xfId="0" applyFont="1" applyFill="1" applyBorder="1" applyAlignment="1">
      <alignment vertical="center"/>
    </xf>
    <xf numFmtId="0" fontId="23" fillId="16" borderId="7" xfId="0" applyFont="1" applyFill="1" applyBorder="1" applyAlignment="1">
      <alignment vertical="center"/>
    </xf>
    <xf numFmtId="0" fontId="27" fillId="16" borderId="7" xfId="0" applyFont="1" applyFill="1" applyBorder="1" applyAlignment="1">
      <alignment vertical="center" wrapText="1"/>
    </xf>
    <xf numFmtId="0" fontId="24" fillId="0" borderId="0" xfId="0" applyFont="1" applyAlignment="1">
      <alignment horizontal="left" vertical="center" indent="2"/>
    </xf>
    <xf numFmtId="0" fontId="26" fillId="16" borderId="3" xfId="0" applyFont="1" applyFill="1" applyBorder="1" applyAlignment="1">
      <alignment horizontal="center" vertical="center"/>
    </xf>
    <xf numFmtId="0" fontId="27" fillId="16" borderId="3" xfId="0" applyFont="1" applyFill="1" applyBorder="1" applyAlignment="1">
      <alignment vertical="center" wrapText="1"/>
    </xf>
    <xf numFmtId="0" fontId="24" fillId="0" borderId="0" xfId="0" applyFont="1" applyAlignment="1">
      <alignment horizontal="left" vertical="top"/>
    </xf>
    <xf numFmtId="14" fontId="26" fillId="16" borderId="3" xfId="0" applyNumberFormat="1" applyFont="1" applyFill="1" applyBorder="1" applyAlignment="1">
      <alignment horizontal="right" vertical="center"/>
    </xf>
    <xf numFmtId="0" fontId="24" fillId="0" borderId="0" xfId="0" applyFont="1" applyAlignment="1">
      <alignment horizontal="left" vertical="center"/>
    </xf>
    <xf numFmtId="0" fontId="26" fillId="0" borderId="3" xfId="0" applyFont="1" applyBorder="1" applyAlignment="1">
      <alignment horizontal="center" vertical="center" wrapText="1"/>
    </xf>
    <xf numFmtId="3" fontId="26" fillId="0" borderId="3" xfId="0" applyNumberFormat="1" applyFont="1" applyBorder="1" applyAlignment="1">
      <alignment horizontal="right" vertical="center" wrapText="1"/>
    </xf>
    <xf numFmtId="0" fontId="27" fillId="0" borderId="3" xfId="0" applyFont="1" applyBorder="1" applyAlignment="1">
      <alignment vertical="center" wrapText="1"/>
    </xf>
    <xf numFmtId="3" fontId="27" fillId="0" borderId="3" xfId="0" applyNumberFormat="1" applyFont="1" applyBorder="1" applyAlignment="1">
      <alignment horizontal="right" vertical="center" wrapText="1"/>
    </xf>
    <xf numFmtId="0" fontId="23" fillId="0" borderId="0" xfId="0" applyFont="1" applyAlignment="1">
      <alignment horizontal="left" vertical="center"/>
    </xf>
    <xf numFmtId="3" fontId="26" fillId="0" borderId="0" xfId="0" applyNumberFormat="1" applyFont="1" applyBorder="1" applyAlignment="1">
      <alignment horizontal="right" vertical="center"/>
    </xf>
    <xf numFmtId="0" fontId="26" fillId="0" borderId="11" xfId="0" applyFont="1" applyBorder="1" applyAlignment="1">
      <alignment vertical="center"/>
    </xf>
    <xf numFmtId="3" fontId="27" fillId="0" borderId="2" xfId="0" applyNumberFormat="1" applyFont="1" applyBorder="1" applyAlignment="1">
      <alignment horizontal="right" vertical="center"/>
    </xf>
    <xf numFmtId="0" fontId="73" fillId="0" borderId="13" xfId="0" applyFont="1" applyBorder="1" applyAlignment="1">
      <alignment horizontal="center" vertical="center"/>
    </xf>
    <xf numFmtId="0" fontId="73" fillId="0" borderId="3" xfId="0" applyFont="1" applyBorder="1" applyAlignment="1">
      <alignment vertical="center"/>
    </xf>
    <xf numFmtId="0" fontId="27" fillId="16" borderId="13" xfId="0" applyFont="1" applyFill="1" applyBorder="1" applyAlignment="1">
      <alignment vertical="center"/>
    </xf>
    <xf numFmtId="0" fontId="27" fillId="16" borderId="4" xfId="0" applyFont="1" applyFill="1" applyBorder="1" applyAlignment="1">
      <alignment vertical="center"/>
    </xf>
    <xf numFmtId="0" fontId="27" fillId="16" borderId="20" xfId="0" applyFont="1" applyFill="1" applyBorder="1" applyAlignment="1">
      <alignment vertical="center"/>
    </xf>
    <xf numFmtId="0" fontId="27" fillId="16" borderId="15" xfId="0" applyFont="1" applyFill="1" applyBorder="1" applyAlignment="1">
      <alignment vertical="center"/>
    </xf>
    <xf numFmtId="0" fontId="27" fillId="16" borderId="14" xfId="0" applyFont="1" applyFill="1" applyBorder="1" applyAlignment="1">
      <alignment vertical="center"/>
    </xf>
    <xf numFmtId="3" fontId="26" fillId="16" borderId="4" xfId="0" applyNumberFormat="1" applyFont="1" applyFill="1" applyBorder="1" applyAlignment="1">
      <alignment horizontal="right" vertical="center"/>
    </xf>
    <xf numFmtId="0" fontId="26" fillId="0" borderId="0" xfId="0" applyFont="1" applyAlignment="1">
      <alignment horizontal="justify" vertical="center"/>
    </xf>
    <xf numFmtId="0" fontId="27" fillId="0" borderId="0" xfId="0" applyFont="1" applyAlignment="1">
      <alignment horizontal="justify" vertical="center"/>
    </xf>
    <xf numFmtId="0" fontId="75" fillId="0" borderId="0" xfId="0" applyFont="1" applyAlignment="1">
      <alignment horizontal="justify" vertical="center"/>
    </xf>
    <xf numFmtId="0" fontId="28" fillId="0" borderId="2" xfId="0" applyFont="1" applyBorder="1" applyAlignment="1">
      <alignment horizontal="center" vertical="center"/>
    </xf>
    <xf numFmtId="3" fontId="28" fillId="0" borderId="32" xfId="0" applyNumberFormat="1" applyFont="1" applyBorder="1" applyAlignment="1">
      <alignment horizontal="right" vertical="center"/>
    </xf>
    <xf numFmtId="0" fontId="78" fillId="0" borderId="0" xfId="0" applyFont="1" applyAlignment="1">
      <alignment horizontal="center" vertical="center"/>
    </xf>
    <xf numFmtId="0" fontId="79" fillId="0" borderId="0" xfId="0" applyFont="1" applyAlignment="1">
      <alignment horizontal="center"/>
    </xf>
    <xf numFmtId="0" fontId="42" fillId="0" borderId="0" xfId="0" applyFont="1" applyAlignment="1">
      <alignment horizontal="center" vertical="center"/>
    </xf>
    <xf numFmtId="0" fontId="23" fillId="0" borderId="0" xfId="0" applyFont="1" applyAlignment="1">
      <alignment horizontal="left" vertical="center" indent="5"/>
    </xf>
    <xf numFmtId="0" fontId="24" fillId="0" borderId="0" xfId="0" applyFont="1" applyAlignment="1">
      <alignment horizontal="left" vertical="center" indent="4"/>
    </xf>
    <xf numFmtId="0" fontId="23" fillId="0" borderId="0" xfId="0" applyFont="1" applyAlignment="1">
      <alignment horizontal="left" vertical="center" indent="4"/>
    </xf>
    <xf numFmtId="0" fontId="25" fillId="0" borderId="0" xfId="0" applyFont="1" applyAlignment="1">
      <alignment vertical="center"/>
    </xf>
    <xf numFmtId="0" fontId="71" fillId="0" borderId="0" xfId="0" applyFont="1" applyAlignment="1">
      <alignment horizontal="left" vertical="center"/>
    </xf>
    <xf numFmtId="0" fontId="0" fillId="0" borderId="0" xfId="0" applyAlignment="1">
      <alignment horizontal="left"/>
    </xf>
    <xf numFmtId="0" fontId="80"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horizontal="left" vertical="center"/>
    </xf>
    <xf numFmtId="0" fontId="27" fillId="0" borderId="3" xfId="0" applyFont="1" applyBorder="1" applyAlignment="1">
      <alignment horizontal="left" vertical="center" wrapText="1"/>
    </xf>
    <xf numFmtId="0" fontId="29" fillId="0" borderId="3" xfId="0" applyFont="1" applyBorder="1" applyAlignment="1">
      <alignment horizontal="left" vertical="center"/>
    </xf>
    <xf numFmtId="0" fontId="29" fillId="0" borderId="3" xfId="0" applyFont="1" applyBorder="1" applyAlignment="1">
      <alignment vertical="center"/>
    </xf>
    <xf numFmtId="3" fontId="29" fillId="0" borderId="3" xfId="0" applyNumberFormat="1" applyFont="1" applyBorder="1" applyAlignment="1">
      <alignment horizontal="center" vertical="center"/>
    </xf>
    <xf numFmtId="3" fontId="29" fillId="0" borderId="3" xfId="0" applyNumberFormat="1" applyFont="1" applyBorder="1" applyAlignment="1">
      <alignment horizontal="right" vertical="center" wrapText="1"/>
    </xf>
    <xf numFmtId="0" fontId="80" fillId="0" borderId="0" xfId="0" applyFont="1" applyAlignment="1">
      <alignment vertical="center"/>
    </xf>
    <xf numFmtId="0" fontId="82" fillId="0" borderId="0" xfId="0" applyFont="1" applyAlignment="1">
      <alignment vertical="center"/>
    </xf>
    <xf numFmtId="0" fontId="10" fillId="0" borderId="0" xfId="0" applyFont="1" applyAlignment="1">
      <alignment horizontal="center"/>
    </xf>
    <xf numFmtId="0" fontId="24" fillId="0" borderId="0" xfId="0" applyFont="1" applyAlignment="1">
      <alignment vertical="center" wrapText="1"/>
    </xf>
    <xf numFmtId="0" fontId="53" fillId="0" borderId="0" xfId="0" applyFont="1" applyFill="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170" fontId="44" fillId="0" borderId="0" xfId="4" applyNumberFormat="1" applyFont="1" applyFill="1" applyBorder="1" applyAlignment="1" applyProtection="1">
      <alignment horizontal="left"/>
    </xf>
    <xf numFmtId="0" fontId="53" fillId="0" borderId="0" xfId="0" applyFont="1" applyFill="1" applyAlignment="1">
      <alignment horizontal="left" vertical="center"/>
    </xf>
    <xf numFmtId="167" fontId="29" fillId="0" borderId="9" xfId="0" applyNumberFormat="1" applyFont="1" applyBorder="1" applyAlignment="1">
      <alignment horizontal="right" vertical="center"/>
    </xf>
    <xf numFmtId="167" fontId="29" fillId="0" borderId="6" xfId="0" applyNumberFormat="1" applyFont="1" applyBorder="1" applyAlignment="1">
      <alignment horizontal="right" vertical="center"/>
    </xf>
    <xf numFmtId="41" fontId="26" fillId="16" borderId="3" xfId="28" applyFont="1" applyFill="1" applyBorder="1" applyAlignment="1">
      <alignment horizontal="right" vertical="center"/>
    </xf>
    <xf numFmtId="0" fontId="50" fillId="0" borderId="3" xfId="0" applyFont="1" applyBorder="1"/>
    <xf numFmtId="0" fontId="50" fillId="0" borderId="4" xfId="0" applyFont="1" applyBorder="1"/>
    <xf numFmtId="41" fontId="26" fillId="16" borderId="6" xfId="28" applyFont="1" applyFill="1" applyBorder="1" applyAlignment="1">
      <alignment horizontal="right" vertical="center"/>
    </xf>
    <xf numFmtId="41" fontId="26" fillId="16" borderId="9" xfId="28" applyFont="1" applyFill="1" applyBorder="1" applyAlignment="1">
      <alignment horizontal="right" vertical="center"/>
    </xf>
    <xf numFmtId="167" fontId="27" fillId="16" borderId="3" xfId="0" applyNumberFormat="1" applyFont="1" applyFill="1" applyBorder="1" applyAlignment="1">
      <alignment horizontal="right" vertical="center"/>
    </xf>
    <xf numFmtId="41" fontId="27" fillId="16" borderId="3" xfId="28" applyFont="1" applyFill="1" applyBorder="1" applyAlignment="1">
      <alignment horizontal="right" vertical="center"/>
    </xf>
    <xf numFmtId="0" fontId="3" fillId="11" borderId="8" xfId="15" applyFont="1" applyFill="1" applyBorder="1"/>
    <xf numFmtId="0" fontId="3" fillId="11" borderId="5" xfId="15" applyFont="1" applyFill="1" applyBorder="1"/>
    <xf numFmtId="166" fontId="51" fillId="0" borderId="13" xfId="58" applyNumberFormat="1" applyFont="1" applyFill="1" applyBorder="1" applyAlignment="1">
      <alignment horizontal="center" wrapText="1"/>
    </xf>
    <xf numFmtId="0" fontId="24" fillId="0" borderId="0" xfId="0" applyFont="1" applyAlignment="1">
      <alignment horizontal="left" vertical="center"/>
    </xf>
    <xf numFmtId="0" fontId="27" fillId="16" borderId="3" xfId="0" applyFont="1" applyFill="1" applyBorder="1" applyAlignment="1">
      <alignment horizontal="center" vertical="center" wrapText="1"/>
    </xf>
    <xf numFmtId="167" fontId="24" fillId="11" borderId="18" xfId="3" applyFont="1" applyFill="1" applyBorder="1"/>
    <xf numFmtId="167" fontId="24" fillId="11" borderId="17" xfId="3" applyFont="1" applyFill="1" applyBorder="1"/>
    <xf numFmtId="4" fontId="29" fillId="0" borderId="15" xfId="0" applyNumberFormat="1" applyFont="1" applyBorder="1" applyAlignment="1">
      <alignment horizontal="right" vertical="center"/>
    </xf>
    <xf numFmtId="167" fontId="26" fillId="0" borderId="3" xfId="0" applyNumberFormat="1" applyFont="1" applyBorder="1" applyAlignment="1">
      <alignment horizontal="right" vertical="center"/>
    </xf>
    <xf numFmtId="0" fontId="24" fillId="0" borderId="3" xfId="0" applyFont="1" applyBorder="1" applyAlignment="1">
      <alignment vertical="center"/>
    </xf>
    <xf numFmtId="0" fontId="24" fillId="11" borderId="20" xfId="0" applyFont="1" applyFill="1" applyBorder="1" applyAlignment="1"/>
    <xf numFmtId="14" fontId="24" fillId="11" borderId="8" xfId="0" applyNumberFormat="1" applyFont="1" applyFill="1" applyBorder="1" applyAlignment="1">
      <alignment horizontal="center"/>
    </xf>
    <xf numFmtId="0" fontId="24" fillId="11" borderId="20" xfId="0" applyFont="1" applyFill="1" applyBorder="1"/>
    <xf numFmtId="0" fontId="23" fillId="0" borderId="8" xfId="0" applyFont="1" applyBorder="1"/>
    <xf numFmtId="0" fontId="23" fillId="11" borderId="11" xfId="0" applyFont="1" applyFill="1" applyBorder="1"/>
    <xf numFmtId="0" fontId="24" fillId="11" borderId="10" xfId="0" applyFont="1" applyFill="1" applyBorder="1"/>
    <xf numFmtId="0" fontId="24" fillId="11" borderId="11" xfId="0" applyFont="1" applyFill="1" applyBorder="1" applyAlignment="1"/>
    <xf numFmtId="0" fontId="24" fillId="11" borderId="11" xfId="0" applyFont="1" applyFill="1" applyBorder="1"/>
    <xf numFmtId="0" fontId="24" fillId="11" borderId="12" xfId="0" applyFont="1" applyFill="1" applyBorder="1"/>
    <xf numFmtId="0" fontId="24" fillId="11" borderId="0" xfId="0" applyFont="1" applyFill="1" applyBorder="1" applyAlignment="1"/>
    <xf numFmtId="14" fontId="24" fillId="11" borderId="0" xfId="0" applyNumberFormat="1" applyFont="1" applyFill="1" applyBorder="1" applyAlignment="1">
      <alignment horizontal="center"/>
    </xf>
    <xf numFmtId="0" fontId="27" fillId="16" borderId="0" xfId="0" applyFont="1" applyFill="1" applyBorder="1" applyAlignment="1">
      <alignment horizontal="center" vertical="center"/>
    </xf>
    <xf numFmtId="3" fontId="27" fillId="16" borderId="0" xfId="0" applyNumberFormat="1" applyFont="1" applyFill="1" applyBorder="1" applyAlignment="1">
      <alignment horizontal="right" vertical="center"/>
    </xf>
    <xf numFmtId="0" fontId="24" fillId="11" borderId="10" xfId="0" applyFont="1" applyFill="1" applyBorder="1" applyAlignment="1"/>
    <xf numFmtId="0" fontId="23" fillId="16" borderId="10" xfId="0" applyFont="1" applyFill="1" applyBorder="1" applyAlignment="1">
      <alignment horizontal="left" vertical="center"/>
    </xf>
    <xf numFmtId="0" fontId="23" fillId="16" borderId="4" xfId="0" applyFont="1" applyFill="1" applyBorder="1" applyAlignment="1">
      <alignment horizontal="left" vertical="center"/>
    </xf>
    <xf numFmtId="167" fontId="26" fillId="11" borderId="3" xfId="29" applyFont="1" applyFill="1" applyBorder="1" applyAlignment="1">
      <alignment vertical="center"/>
    </xf>
    <xf numFmtId="167" fontId="27" fillId="16" borderId="3" xfId="0" applyNumberFormat="1" applyFont="1" applyFill="1" applyBorder="1" applyAlignment="1">
      <alignment vertical="center"/>
    </xf>
    <xf numFmtId="0" fontId="0" fillId="0" borderId="0" xfId="0" applyBorder="1"/>
    <xf numFmtId="3" fontId="27" fillId="16" borderId="0" xfId="0" applyNumberFormat="1" applyFont="1" applyFill="1" applyBorder="1" applyAlignment="1">
      <alignment vertical="center"/>
    </xf>
    <xf numFmtId="0" fontId="24" fillId="11" borderId="13" xfId="0" applyFont="1" applyFill="1" applyBorder="1" applyAlignment="1"/>
    <xf numFmtId="0" fontId="27" fillId="0" borderId="3" xfId="0" applyFont="1" applyFill="1" applyBorder="1" applyAlignment="1">
      <alignment horizontal="center" vertical="center" wrapText="1"/>
    </xf>
    <xf numFmtId="0" fontId="27" fillId="0" borderId="10" xfId="0" applyFont="1" applyFill="1" applyBorder="1" applyAlignment="1">
      <alignment vertical="center" wrapText="1"/>
    </xf>
    <xf numFmtId="14" fontId="24" fillId="11" borderId="3" xfId="0" applyNumberFormat="1" applyFont="1" applyFill="1" applyBorder="1" applyAlignment="1">
      <alignment horizontal="center" wrapText="1"/>
    </xf>
    <xf numFmtId="0" fontId="23" fillId="11" borderId="5" xfId="0" applyFont="1" applyFill="1" applyBorder="1" applyAlignment="1">
      <alignment wrapText="1"/>
    </xf>
    <xf numFmtId="0" fontId="23" fillId="11" borderId="5" xfId="0" applyFont="1" applyFill="1" applyBorder="1"/>
    <xf numFmtId="41" fontId="23" fillId="11" borderId="5" xfId="28" applyFont="1" applyFill="1" applyBorder="1"/>
    <xf numFmtId="0" fontId="23" fillId="11" borderId="3" xfId="0" applyFont="1" applyFill="1" applyBorder="1"/>
    <xf numFmtId="0" fontId="23" fillId="11" borderId="10" xfId="0" applyFont="1" applyFill="1" applyBorder="1" applyAlignment="1"/>
    <xf numFmtId="167" fontId="27" fillId="0" borderId="3" xfId="29" applyFont="1" applyFill="1" applyBorder="1" applyAlignment="1">
      <alignment vertical="center"/>
    </xf>
    <xf numFmtId="0" fontId="24" fillId="11" borderId="3" xfId="0" applyFont="1" applyFill="1" applyBorder="1" applyAlignment="1">
      <alignment horizontal="center" wrapText="1"/>
    </xf>
    <xf numFmtId="0" fontId="24" fillId="11" borderId="3" xfId="0" applyFont="1" applyFill="1" applyBorder="1" applyAlignment="1">
      <alignment horizontal="center"/>
    </xf>
    <xf numFmtId="0" fontId="23" fillId="11" borderId="8" xfId="0" applyFont="1" applyFill="1" applyBorder="1"/>
    <xf numFmtId="167" fontId="3" fillId="11" borderId="8" xfId="29" applyFont="1" applyFill="1" applyBorder="1"/>
    <xf numFmtId="167" fontId="3" fillId="11" borderId="5" xfId="29" applyFont="1" applyFill="1" applyBorder="1"/>
    <xf numFmtId="0" fontId="23" fillId="11" borderId="7" xfId="0" applyFont="1" applyFill="1" applyBorder="1"/>
    <xf numFmtId="167" fontId="3" fillId="11" borderId="7" xfId="29" applyFont="1" applyFill="1" applyBorder="1"/>
    <xf numFmtId="0" fontId="24" fillId="0" borderId="3" xfId="0" applyFont="1" applyBorder="1"/>
    <xf numFmtId="167" fontId="7" fillId="11" borderId="3" xfId="29" applyFont="1" applyFill="1" applyBorder="1"/>
    <xf numFmtId="167" fontId="24" fillId="16" borderId="3" xfId="0" applyNumberFormat="1" applyFont="1" applyFill="1" applyBorder="1" applyAlignment="1">
      <alignment horizontal="right" vertical="center"/>
    </xf>
    <xf numFmtId="167" fontId="24" fillId="0" borderId="3" xfId="0" applyNumberFormat="1" applyFont="1" applyBorder="1" applyAlignment="1">
      <alignment horizontal="right" vertical="center"/>
    </xf>
    <xf numFmtId="167" fontId="27" fillId="11" borderId="10" xfId="29" applyFont="1" applyFill="1" applyBorder="1" applyAlignment="1">
      <alignment vertical="center"/>
    </xf>
    <xf numFmtId="167" fontId="26" fillId="16" borderId="6" xfId="0" applyNumberFormat="1" applyFont="1" applyFill="1" applyBorder="1" applyAlignment="1">
      <alignment horizontal="right" vertical="center"/>
    </xf>
    <xf numFmtId="167" fontId="26" fillId="16" borderId="7" xfId="0" applyNumberFormat="1" applyFont="1" applyFill="1" applyBorder="1" applyAlignment="1">
      <alignment horizontal="right" vertical="center"/>
    </xf>
    <xf numFmtId="167" fontId="27" fillId="16" borderId="9" xfId="0" applyNumberFormat="1" applyFont="1" applyFill="1" applyBorder="1" applyAlignment="1">
      <alignment horizontal="right" vertical="center"/>
    </xf>
    <xf numFmtId="0" fontId="27" fillId="0" borderId="3" xfId="0" applyFont="1" applyBorder="1" applyAlignment="1">
      <alignment horizontal="right"/>
    </xf>
    <xf numFmtId="3" fontId="27" fillId="16" borderId="4" xfId="0" applyNumberFormat="1" applyFont="1" applyFill="1" applyBorder="1" applyAlignment="1">
      <alignment horizontal="right" vertical="center"/>
    </xf>
    <xf numFmtId="0" fontId="27" fillId="16" borderId="4" xfId="0" applyFont="1" applyFill="1" applyBorder="1" applyAlignment="1">
      <alignment horizontal="right" vertical="center"/>
    </xf>
    <xf numFmtId="0" fontId="23" fillId="11" borderId="0" xfId="0" applyFont="1" applyFill="1" applyAlignment="1">
      <alignment horizontal="left" vertical="center"/>
    </xf>
    <xf numFmtId="0" fontId="3" fillId="0" borderId="0" xfId="0" applyFont="1" applyAlignment="1">
      <alignment horizontal="left" vertical="center"/>
    </xf>
    <xf numFmtId="180" fontId="29" fillId="0" borderId="3" xfId="0" applyNumberFormat="1" applyFont="1" applyBorder="1" applyAlignment="1">
      <alignment horizontal="right" vertical="center"/>
    </xf>
    <xf numFmtId="170" fontId="44" fillId="4" borderId="0" xfId="4" applyNumberFormat="1" applyFont="1" applyFill="1" applyBorder="1" applyAlignment="1" applyProtection="1"/>
    <xf numFmtId="0" fontId="29" fillId="0" borderId="15" xfId="0" applyFont="1" applyBorder="1" applyAlignment="1">
      <alignment horizontal="center" vertical="center"/>
    </xf>
    <xf numFmtId="41" fontId="28" fillId="0" borderId="13" xfId="0" applyNumberFormat="1" applyFont="1" applyBorder="1" applyAlignment="1">
      <alignment vertical="center" wrapText="1"/>
    </xf>
    <xf numFmtId="0" fontId="26" fillId="16" borderId="8" xfId="0" applyFont="1" applyFill="1" applyBorder="1" applyAlignment="1">
      <alignment vertical="center"/>
    </xf>
    <xf numFmtId="167" fontId="23" fillId="16" borderId="8" xfId="0" applyNumberFormat="1" applyFont="1" applyFill="1" applyBorder="1" applyAlignment="1">
      <alignment horizontal="right" vertical="center"/>
    </xf>
    <xf numFmtId="167" fontId="23" fillId="0" borderId="8" xfId="0" applyNumberFormat="1" applyFont="1" applyBorder="1" applyAlignment="1">
      <alignment horizontal="right" vertical="center"/>
    </xf>
    <xf numFmtId="167" fontId="7" fillId="11" borderId="8" xfId="29" applyFont="1" applyFill="1" applyBorder="1"/>
    <xf numFmtId="0" fontId="26" fillId="16" borderId="5" xfId="0" applyFont="1" applyFill="1" applyBorder="1" applyAlignment="1">
      <alignment vertical="center"/>
    </xf>
    <xf numFmtId="167" fontId="23" fillId="16" borderId="5" xfId="0" applyNumberFormat="1" applyFont="1" applyFill="1" applyBorder="1" applyAlignment="1">
      <alignment horizontal="right" vertical="center"/>
    </xf>
    <xf numFmtId="167" fontId="23" fillId="0" borderId="5" xfId="0" applyNumberFormat="1" applyFont="1" applyBorder="1" applyAlignment="1">
      <alignment horizontal="right" vertical="center"/>
    </xf>
    <xf numFmtId="167" fontId="7" fillId="11" borderId="5" xfId="29" applyFont="1" applyFill="1" applyBorder="1"/>
    <xf numFmtId="0" fontId="26" fillId="16" borderId="7" xfId="0" applyFont="1" applyFill="1" applyBorder="1" applyAlignment="1">
      <alignment vertical="center"/>
    </xf>
    <xf numFmtId="167" fontId="23" fillId="16" borderId="7" xfId="0" applyNumberFormat="1" applyFont="1" applyFill="1" applyBorder="1" applyAlignment="1">
      <alignment horizontal="right" vertical="center"/>
    </xf>
    <xf numFmtId="167" fontId="23" fillId="0" borderId="7" xfId="0" applyNumberFormat="1" applyFont="1" applyBorder="1" applyAlignment="1">
      <alignment horizontal="right" vertical="center"/>
    </xf>
    <xf numFmtId="167" fontId="7" fillId="11" borderId="7" xfId="29" applyFont="1" applyFill="1" applyBorder="1"/>
    <xf numFmtId="0" fontId="23" fillId="0" borderId="0" xfId="0" applyFont="1" applyAlignment="1">
      <alignment horizontal="left" vertical="top" wrapText="1"/>
    </xf>
    <xf numFmtId="0" fontId="26" fillId="0" borderId="0" xfId="0" applyFont="1" applyAlignment="1">
      <alignment horizontal="left" vertical="top" wrapText="1"/>
    </xf>
    <xf numFmtId="0" fontId="24" fillId="0" borderId="0" xfId="0" applyFont="1" applyAlignment="1">
      <alignment horizontal="left" vertical="center"/>
    </xf>
    <xf numFmtId="0" fontId="71" fillId="0" borderId="0" xfId="0" applyFont="1" applyAlignment="1">
      <alignment horizontal="left" vertical="center"/>
    </xf>
    <xf numFmtId="0" fontId="77"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top"/>
    </xf>
    <xf numFmtId="0" fontId="23" fillId="0" borderId="0" xfId="0" applyFont="1" applyAlignment="1">
      <alignment horizontal="left" vertical="center"/>
    </xf>
    <xf numFmtId="0" fontId="24" fillId="0" borderId="0" xfId="0" applyFont="1" applyAlignment="1">
      <alignment horizontal="left" vertical="top"/>
    </xf>
    <xf numFmtId="0" fontId="23" fillId="0" borderId="0" xfId="0" applyFont="1" applyAlignment="1">
      <alignment horizontal="left" vertical="top"/>
    </xf>
    <xf numFmtId="0" fontId="7" fillId="0" borderId="0" xfId="0" applyFont="1" applyAlignment="1">
      <alignment horizontal="left" vertical="center"/>
    </xf>
    <xf numFmtId="0" fontId="28" fillId="0" borderId="10"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7" fillId="16" borderId="10" xfId="0" applyFont="1" applyFill="1" applyBorder="1" applyAlignment="1">
      <alignment horizontal="left" vertical="center" wrapText="1"/>
    </xf>
    <xf numFmtId="0" fontId="27" fillId="16" borderId="4" xfId="0" applyFont="1" applyFill="1" applyBorder="1" applyAlignment="1">
      <alignment horizontal="left" vertical="center" wrapText="1"/>
    </xf>
    <xf numFmtId="0" fontId="27" fillId="16" borderId="10" xfId="0" applyFont="1" applyFill="1" applyBorder="1" applyAlignment="1">
      <alignment horizontal="left" vertical="center"/>
    </xf>
    <xf numFmtId="0" fontId="27" fillId="16" borderId="4" xfId="0" applyFont="1" applyFill="1" applyBorder="1" applyAlignment="1">
      <alignment horizontal="left" vertical="center"/>
    </xf>
    <xf numFmtId="0" fontId="23" fillId="16" borderId="4" xfId="0" applyFont="1" applyFill="1" applyBorder="1" applyAlignment="1">
      <alignment horizontal="left" vertical="center"/>
    </xf>
    <xf numFmtId="0" fontId="27" fillId="16" borderId="3" xfId="0" applyFont="1" applyFill="1" applyBorder="1" applyAlignment="1">
      <alignment horizontal="center" vertical="center" wrapText="1"/>
    </xf>
    <xf numFmtId="0" fontId="29" fillId="16" borderId="13"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49" borderId="10" xfId="0" applyFont="1" applyFill="1" applyBorder="1" applyAlignment="1">
      <alignment horizontal="center" vertical="center" wrapText="1"/>
    </xf>
    <xf numFmtId="0" fontId="29" fillId="49" borderId="4" xfId="0" applyFont="1" applyFill="1" applyBorder="1" applyAlignment="1">
      <alignment horizontal="center" vertical="center" wrapText="1"/>
    </xf>
    <xf numFmtId="0" fontId="24" fillId="16" borderId="0" xfId="0" applyFont="1" applyFill="1" applyBorder="1" applyAlignment="1">
      <alignment horizontal="left" vertical="center"/>
    </xf>
    <xf numFmtId="167" fontId="44" fillId="4" borderId="0" xfId="4" applyNumberFormat="1" applyFont="1" applyFill="1" applyBorder="1" applyAlignment="1" applyProtection="1">
      <alignment horizontal="left" wrapText="1"/>
    </xf>
    <xf numFmtId="0" fontId="24" fillId="0" borderId="42" xfId="0" applyFont="1" applyBorder="1" applyAlignment="1">
      <alignment wrapText="1"/>
    </xf>
    <xf numFmtId="0" fontId="27" fillId="16" borderId="3" xfId="0" applyFont="1" applyFill="1" applyBorder="1" applyAlignment="1">
      <alignment horizontal="center" vertical="center" wrapText="1"/>
    </xf>
    <xf numFmtId="169" fontId="50" fillId="11" borderId="3" xfId="1" applyNumberFormat="1" applyFont="1" applyFill="1" applyBorder="1" applyAlignment="1">
      <alignment vertical="center" wrapText="1"/>
    </xf>
    <xf numFmtId="172" fontId="51" fillId="0" borderId="4" xfId="58" applyNumberFormat="1" applyFont="1" applyFill="1" applyBorder="1" applyAlignment="1">
      <alignment horizontal="center" wrapText="1"/>
    </xf>
    <xf numFmtId="41" fontId="29" fillId="0" borderId="14" xfId="28" applyNumberFormat="1" applyFont="1" applyBorder="1" applyAlignment="1">
      <alignment horizontal="right" vertical="center"/>
    </xf>
    <xf numFmtId="41" fontId="29" fillId="0" borderId="6" xfId="28" applyNumberFormat="1" applyFont="1" applyBorder="1" applyAlignment="1">
      <alignment horizontal="right" vertical="center"/>
    </xf>
    <xf numFmtId="167" fontId="50" fillId="0" borderId="6" xfId="3" applyNumberFormat="1" applyFont="1" applyFill="1" applyBorder="1" applyAlignment="1">
      <alignment vertical="center"/>
    </xf>
    <xf numFmtId="4" fontId="26" fillId="0" borderId="4" xfId="0" applyNumberFormat="1" applyFont="1" applyBorder="1" applyAlignment="1">
      <alignment horizontal="right" vertical="center"/>
    </xf>
    <xf numFmtId="0" fontId="26" fillId="0" borderId="3" xfId="0" applyFont="1" applyBorder="1" applyAlignment="1">
      <alignment horizontal="center" vertical="center"/>
    </xf>
    <xf numFmtId="0" fontId="26" fillId="0" borderId="3" xfId="0" applyFont="1" applyBorder="1" applyAlignment="1">
      <alignment horizontal="right" vertical="center"/>
    </xf>
    <xf numFmtId="0" fontId="51" fillId="0" borderId="8" xfId="0" applyFont="1" applyFill="1" applyBorder="1" applyAlignment="1">
      <alignment horizontal="center"/>
    </xf>
    <xf numFmtId="0" fontId="3" fillId="11" borderId="12" xfId="15" applyFont="1" applyFill="1" applyBorder="1"/>
    <xf numFmtId="0" fontId="27" fillId="11" borderId="10" xfId="0" applyFont="1" applyFill="1" applyBorder="1" applyAlignment="1">
      <alignment horizontal="left" vertical="center" wrapText="1"/>
    </xf>
    <xf numFmtId="167" fontId="27" fillId="11" borderId="7" xfId="29" applyFont="1" applyFill="1" applyBorder="1" applyAlignment="1">
      <alignment vertical="center"/>
    </xf>
    <xf numFmtId="167" fontId="27" fillId="11" borderId="3" xfId="29" applyFont="1" applyFill="1" applyBorder="1" applyAlignment="1">
      <alignment vertical="center"/>
    </xf>
    <xf numFmtId="0" fontId="24" fillId="11" borderId="3" xfId="0" applyFont="1" applyFill="1" applyBorder="1"/>
    <xf numFmtId="41" fontId="23" fillId="16" borderId="3" xfId="28" applyFont="1" applyFill="1" applyBorder="1" applyAlignment="1">
      <alignment horizontal="right" vertical="center"/>
    </xf>
    <xf numFmtId="41" fontId="24" fillId="16" borderId="3" xfId="28" applyFont="1" applyFill="1" applyBorder="1" applyAlignment="1">
      <alignment horizontal="right" vertical="center"/>
    </xf>
    <xf numFmtId="167" fontId="26" fillId="16" borderId="9" xfId="0" applyNumberFormat="1" applyFont="1" applyFill="1" applyBorder="1" applyAlignment="1">
      <alignment horizontal="right" vertical="center"/>
    </xf>
    <xf numFmtId="175" fontId="7" fillId="11" borderId="10" xfId="26" applyNumberFormat="1" applyFont="1" applyFill="1" applyBorder="1" applyAlignment="1">
      <alignment horizontal="center"/>
    </xf>
    <xf numFmtId="175" fontId="7" fillId="11" borderId="3" xfId="26" applyNumberFormat="1" applyFont="1" applyFill="1" applyBorder="1" applyAlignment="1">
      <alignment horizontal="center"/>
    </xf>
    <xf numFmtId="167" fontId="26" fillId="11" borderId="8" xfId="29" applyFont="1" applyFill="1" applyBorder="1" applyAlignment="1">
      <alignment vertical="center"/>
    </xf>
    <xf numFmtId="0" fontId="28" fillId="0" borderId="20" xfId="0" applyFont="1" applyBorder="1" applyAlignment="1">
      <alignment horizontal="left" vertical="center" wrapText="1"/>
    </xf>
    <xf numFmtId="0" fontId="28" fillId="0" borderId="15" xfId="0" applyFont="1" applyBorder="1" applyAlignment="1">
      <alignment horizontal="left" vertical="center" wrapText="1"/>
    </xf>
    <xf numFmtId="0" fontId="28"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7" fillId="0" borderId="10" xfId="0" applyFont="1" applyBorder="1" applyAlignment="1">
      <alignment horizontal="center" vertical="center" wrapText="1"/>
    </xf>
    <xf numFmtId="0" fontId="28" fillId="0" borderId="9" xfId="0" applyFont="1" applyBorder="1" applyAlignment="1">
      <alignment horizontal="center" vertical="center"/>
    </xf>
    <xf numFmtId="3" fontId="24" fillId="0" borderId="9" xfId="0" applyNumberFormat="1" applyFont="1" applyBorder="1" applyAlignment="1">
      <alignment horizontal="right" vertical="center"/>
    </xf>
    <xf numFmtId="0" fontId="26" fillId="0" borderId="12" xfId="0" applyFont="1" applyBorder="1" applyAlignment="1">
      <alignment vertical="center"/>
    </xf>
    <xf numFmtId="0" fontId="27" fillId="0" borderId="12" xfId="0" applyFont="1" applyBorder="1" applyAlignment="1">
      <alignment vertical="center"/>
    </xf>
    <xf numFmtId="0" fontId="73" fillId="0" borderId="14" xfId="0" applyFont="1" applyBorder="1" applyAlignment="1">
      <alignment horizontal="center" vertical="center"/>
    </xf>
    <xf numFmtId="3" fontId="23" fillId="0" borderId="9"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5" xfId="0" applyNumberFormat="1" applyFont="1" applyBorder="1" applyAlignment="1">
      <alignment horizontal="right" vertical="center"/>
    </xf>
    <xf numFmtId="0" fontId="26" fillId="16" borderId="4" xfId="0" applyFont="1" applyFill="1" applyBorder="1" applyAlignment="1">
      <alignment horizontal="center" vertical="center"/>
    </xf>
    <xf numFmtId="3" fontId="27" fillId="0" borderId="32" xfId="0" applyNumberFormat="1" applyFont="1" applyBorder="1" applyAlignment="1">
      <alignment horizontal="right" vertical="center"/>
    </xf>
    <xf numFmtId="0" fontId="27" fillId="0" borderId="2" xfId="0" applyFont="1" applyBorder="1" applyAlignment="1">
      <alignment horizontal="center" vertical="center"/>
    </xf>
    <xf numFmtId="0" fontId="27" fillId="16" borderId="20" xfId="0" applyFont="1" applyFill="1" applyBorder="1" applyAlignment="1">
      <alignment horizontal="center" vertical="center" wrapText="1"/>
    </xf>
    <xf numFmtId="41" fontId="50" fillId="11" borderId="5" xfId="47" applyFont="1" applyFill="1" applyBorder="1"/>
    <xf numFmtId="0" fontId="50" fillId="0" borderId="5" xfId="0" applyFont="1" applyFill="1" applyBorder="1"/>
    <xf numFmtId="0" fontId="50" fillId="0" borderId="6" xfId="0" applyFont="1" applyFill="1" applyBorder="1"/>
    <xf numFmtId="0" fontId="51" fillId="0" borderId="5" xfId="0" applyFont="1" applyFill="1" applyBorder="1"/>
    <xf numFmtId="0" fontId="51" fillId="0" borderId="6" xfId="0" applyFont="1" applyFill="1" applyBorder="1"/>
    <xf numFmtId="41" fontId="50" fillId="0" borderId="6" xfId="47" applyFont="1" applyFill="1" applyBorder="1"/>
    <xf numFmtId="0" fontId="51" fillId="11" borderId="5" xfId="0" applyFont="1" applyFill="1" applyBorder="1"/>
    <xf numFmtId="0" fontId="51" fillId="0" borderId="7" xfId="0" applyFont="1" applyFill="1" applyBorder="1"/>
    <xf numFmtId="167" fontId="26" fillId="16" borderId="5" xfId="0" applyNumberFormat="1" applyFont="1" applyFill="1" applyBorder="1" applyAlignment="1">
      <alignment horizontal="right" vertical="center"/>
    </xf>
    <xf numFmtId="41" fontId="51" fillId="11" borderId="6" xfId="28" applyFont="1" applyFill="1" applyBorder="1" applyAlignment="1">
      <alignment vertical="center"/>
    </xf>
    <xf numFmtId="41" fontId="50" fillId="11" borderId="6" xfId="28" applyFont="1" applyFill="1" applyBorder="1" applyAlignment="1">
      <alignment vertical="center" wrapText="1"/>
    </xf>
    <xf numFmtId="167" fontId="51" fillId="11" borderId="10" xfId="0" applyNumberFormat="1" applyFont="1" applyFill="1" applyBorder="1" applyAlignment="1">
      <alignment vertical="center" wrapText="1"/>
    </xf>
    <xf numFmtId="167" fontId="51" fillId="11" borderId="5" xfId="3" applyNumberFormat="1" applyFont="1" applyFill="1" applyBorder="1" applyAlignment="1">
      <alignment vertical="center"/>
    </xf>
    <xf numFmtId="167" fontId="51" fillId="11" borderId="6" xfId="3" applyNumberFormat="1" applyFont="1" applyFill="1" applyBorder="1" applyAlignment="1">
      <alignment vertical="center"/>
    </xf>
    <xf numFmtId="167" fontId="51" fillId="11" borderId="3" xfId="3" applyNumberFormat="1" applyFont="1" applyFill="1" applyBorder="1" applyAlignment="1">
      <alignment vertical="center"/>
    </xf>
    <xf numFmtId="167" fontId="51" fillId="11" borderId="5" xfId="3" applyNumberFormat="1" applyFont="1" applyFill="1" applyBorder="1"/>
    <xf numFmtId="167" fontId="51" fillId="11" borderId="7" xfId="3" applyNumberFormat="1" applyFont="1" applyFill="1" applyBorder="1" applyAlignment="1">
      <alignment vertical="center"/>
    </xf>
    <xf numFmtId="167" fontId="51" fillId="11" borderId="12" xfId="0" applyNumberFormat="1" applyFont="1" applyFill="1" applyBorder="1" applyAlignment="1">
      <alignment vertical="center" wrapText="1"/>
    </xf>
    <xf numFmtId="167" fontId="51" fillId="11" borderId="7" xfId="0" applyNumberFormat="1" applyFont="1" applyFill="1" applyBorder="1"/>
    <xf numFmtId="167" fontId="50" fillId="0" borderId="0" xfId="0" applyNumberFormat="1" applyFont="1" applyAlignment="1">
      <alignment wrapText="1"/>
    </xf>
    <xf numFmtId="167" fontId="51" fillId="0" borderId="7" xfId="3" applyFont="1" applyFill="1" applyBorder="1"/>
    <xf numFmtId="167" fontId="51" fillId="0" borderId="9" xfId="3" applyFont="1" applyFill="1" applyBorder="1"/>
    <xf numFmtId="167" fontId="42" fillId="0" borderId="0" xfId="0" applyNumberFormat="1" applyFont="1" applyBorder="1" applyAlignment="1">
      <alignment wrapText="1"/>
    </xf>
    <xf numFmtId="181" fontId="29" fillId="0" borderId="0" xfId="28" applyNumberFormat="1" applyFont="1" applyBorder="1" applyAlignment="1">
      <alignment horizontal="right" vertical="center"/>
    </xf>
    <xf numFmtId="41" fontId="29" fillId="0" borderId="9" xfId="28" applyFont="1" applyBorder="1" applyAlignment="1">
      <alignment horizontal="right" vertical="center"/>
    </xf>
    <xf numFmtId="167" fontId="26" fillId="11" borderId="5" xfId="29" applyFont="1" applyFill="1" applyBorder="1" applyAlignment="1">
      <alignment vertical="center"/>
    </xf>
    <xf numFmtId="0" fontId="23" fillId="11" borderId="12" xfId="0" applyFont="1" applyFill="1" applyBorder="1" applyAlignment="1"/>
    <xf numFmtId="41" fontId="23" fillId="16" borderId="7" xfId="28" applyFont="1" applyFill="1" applyBorder="1" applyAlignment="1">
      <alignment horizontal="center" vertical="center"/>
    </xf>
    <xf numFmtId="41" fontId="26" fillId="11" borderId="7" xfId="28" applyFont="1" applyFill="1" applyBorder="1" applyAlignment="1">
      <alignment vertical="center"/>
    </xf>
    <xf numFmtId="14" fontId="24" fillId="16" borderId="3" xfId="0" applyNumberFormat="1" applyFont="1" applyFill="1" applyBorder="1" applyAlignment="1">
      <alignment horizontal="center" vertical="center"/>
    </xf>
    <xf numFmtId="167" fontId="26" fillId="16" borderId="3" xfId="0" applyNumberFormat="1" applyFont="1" applyFill="1" applyBorder="1" applyAlignment="1">
      <alignment vertical="center"/>
    </xf>
    <xf numFmtId="0" fontId="0" fillId="0" borderId="3" xfId="0" applyFont="1" applyBorder="1"/>
    <xf numFmtId="0" fontId="26" fillId="16" borderId="10" xfId="0" applyFont="1" applyFill="1" applyBorder="1" applyAlignment="1">
      <alignment horizontal="left" vertical="center" wrapText="1"/>
    </xf>
    <xf numFmtId="167" fontId="3" fillId="11" borderId="14" xfId="29" applyFont="1" applyFill="1" applyBorder="1"/>
    <xf numFmtId="167" fontId="3" fillId="11" borderId="6" xfId="29" applyFont="1" applyFill="1" applyBorder="1"/>
    <xf numFmtId="0" fontId="26" fillId="0" borderId="20" xfId="0" applyFont="1" applyBorder="1" applyAlignment="1">
      <alignment vertical="center"/>
    </xf>
    <xf numFmtId="0" fontId="26" fillId="16" borderId="11" xfId="0" applyFont="1" applyFill="1" applyBorder="1" applyAlignment="1">
      <alignment vertical="center" wrapText="1"/>
    </xf>
    <xf numFmtId="0" fontId="26" fillId="0" borderId="11" xfId="0" applyFont="1" applyBorder="1" applyAlignment="1">
      <alignment vertical="center" wrapText="1"/>
    </xf>
    <xf numFmtId="0" fontId="26" fillId="0" borderId="12" xfId="0" applyFont="1" applyBorder="1" applyAlignment="1">
      <alignment vertical="center" wrapText="1"/>
    </xf>
    <xf numFmtId="41" fontId="23" fillId="0" borderId="14" xfId="28" applyFont="1" applyBorder="1" applyAlignment="1">
      <alignment horizontal="right" vertical="center"/>
    </xf>
    <xf numFmtId="41" fontId="23" fillId="0" borderId="6" xfId="28" applyFont="1" applyBorder="1" applyAlignment="1">
      <alignment horizontal="right" vertical="center"/>
    </xf>
    <xf numFmtId="3" fontId="24" fillId="0" borderId="3" xfId="0" applyNumberFormat="1" applyFont="1" applyBorder="1" applyAlignment="1">
      <alignment horizontal="right" vertical="center"/>
    </xf>
    <xf numFmtId="3" fontId="23" fillId="0" borderId="7" xfId="0" applyNumberFormat="1" applyFont="1" applyBorder="1" applyAlignment="1">
      <alignment horizontal="right" vertical="center"/>
    </xf>
    <xf numFmtId="167" fontId="26" fillId="0" borderId="5" xfId="28" applyNumberFormat="1" applyFont="1" applyBorder="1" applyAlignment="1">
      <alignment horizontal="right" vertical="center"/>
    </xf>
    <xf numFmtId="175" fontId="7" fillId="11" borderId="5" xfId="26" applyNumberFormat="1" applyFont="1" applyFill="1" applyBorder="1" applyAlignment="1">
      <alignment horizontal="center"/>
    </xf>
    <xf numFmtId="175" fontId="7" fillId="11" borderId="7" xfId="26" applyNumberFormat="1" applyFont="1" applyFill="1" applyBorder="1" applyAlignment="1">
      <alignment horizontal="center"/>
    </xf>
    <xf numFmtId="41" fontId="27" fillId="16" borderId="3" xfId="0" applyNumberFormat="1" applyFont="1" applyFill="1" applyBorder="1" applyAlignment="1">
      <alignment horizontal="right" vertical="center"/>
    </xf>
    <xf numFmtId="167" fontId="23" fillId="0" borderId="0" xfId="0" applyNumberFormat="1" applyFont="1" applyBorder="1"/>
    <xf numFmtId="0" fontId="24" fillId="0" borderId="0" xfId="0" applyFont="1" applyAlignment="1">
      <alignment horizontal="left" vertical="center"/>
    </xf>
    <xf numFmtId="0" fontId="1" fillId="0" borderId="0" xfId="0" applyFont="1" applyAlignment="1">
      <alignment vertical="center" wrapText="1"/>
    </xf>
    <xf numFmtId="0" fontId="24" fillId="11" borderId="0" xfId="0" applyFont="1" applyFill="1" applyBorder="1"/>
    <xf numFmtId="41" fontId="0" fillId="0" borderId="0" xfId="28" applyFont="1"/>
    <xf numFmtId="167" fontId="70" fillId="0" borderId="0" xfId="0" applyNumberFormat="1" applyFont="1"/>
    <xf numFmtId="0" fontId="70" fillId="0" borderId="0" xfId="0" applyFont="1"/>
    <xf numFmtId="0" fontId="70" fillId="0" borderId="0" xfId="0" applyFont="1" applyBorder="1"/>
    <xf numFmtId="167" fontId="70" fillId="0" borderId="0" xfId="0" applyNumberFormat="1" applyFont="1" applyBorder="1"/>
    <xf numFmtId="41" fontId="0" fillId="0" borderId="0" xfId="0" applyNumberFormat="1"/>
    <xf numFmtId="181" fontId="29" fillId="0" borderId="6" xfId="28" applyNumberFormat="1" applyFont="1" applyBorder="1" applyAlignment="1">
      <alignment horizontal="right" vertical="center"/>
    </xf>
    <xf numFmtId="0" fontId="28" fillId="0" borderId="10" xfId="0" applyFont="1" applyBorder="1" applyAlignment="1">
      <alignment vertical="top" wrapText="1"/>
    </xf>
    <xf numFmtId="0" fontId="28" fillId="0" borderId="13" xfId="0" applyFont="1" applyBorder="1" applyAlignment="1">
      <alignment vertical="top" wrapText="1"/>
    </xf>
    <xf numFmtId="41" fontId="28" fillId="0" borderId="13" xfId="0" applyNumberFormat="1" applyFont="1" applyBorder="1" applyAlignment="1">
      <alignment vertical="top" wrapText="1"/>
    </xf>
    <xf numFmtId="3" fontId="28" fillId="0" borderId="13" xfId="0" applyNumberFormat="1" applyFont="1" applyBorder="1" applyAlignment="1">
      <alignment vertical="top" wrapText="1"/>
    </xf>
    <xf numFmtId="3" fontId="28" fillId="0" borderId="4" xfId="0" applyNumberFormat="1" applyFont="1" applyBorder="1" applyAlignment="1">
      <alignment vertical="top" wrapText="1"/>
    </xf>
    <xf numFmtId="41" fontId="70" fillId="0" borderId="0" xfId="0" applyNumberFormat="1" applyFont="1"/>
    <xf numFmtId="3" fontId="0" fillId="0" borderId="0" xfId="0" applyNumberFormat="1"/>
    <xf numFmtId="3" fontId="70" fillId="0" borderId="0" xfId="0" applyNumberFormat="1" applyFont="1"/>
    <xf numFmtId="41" fontId="70" fillId="0" borderId="0" xfId="28" applyFont="1"/>
    <xf numFmtId="167" fontId="70" fillId="11" borderId="0" xfId="0" applyNumberFormat="1" applyFont="1" applyFill="1"/>
    <xf numFmtId="170" fontId="44" fillId="0" borderId="0" xfId="4" applyNumberFormat="1" applyFont="1" applyFill="1" applyBorder="1" applyAlignment="1" applyProtection="1">
      <alignment horizontal="left" wrapText="1"/>
    </xf>
    <xf numFmtId="0" fontId="23" fillId="11" borderId="5" xfId="0" applyFont="1" applyFill="1" applyBorder="1" applyAlignment="1">
      <alignment horizontal="left" vertical="top" wrapText="1"/>
    </xf>
    <xf numFmtId="41" fontId="50" fillId="0" borderId="3" xfId="28" applyFont="1" applyBorder="1"/>
    <xf numFmtId="0" fontId="53" fillId="0" borderId="0" xfId="0" applyFont="1" applyAlignment="1">
      <alignment horizontal="left" vertical="top"/>
    </xf>
    <xf numFmtId="0" fontId="71"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87" fillId="0" borderId="0" xfId="0" applyFont="1" applyAlignment="1">
      <alignment vertical="center"/>
    </xf>
    <xf numFmtId="41" fontId="23" fillId="0" borderId="7" xfId="28" applyFont="1" applyBorder="1" applyAlignment="1">
      <alignment horizontal="right" vertical="center"/>
    </xf>
    <xf numFmtId="0" fontId="80" fillId="0" borderId="0" xfId="0" applyFont="1" applyFill="1" applyAlignment="1">
      <alignment vertical="center"/>
    </xf>
    <xf numFmtId="0" fontId="24" fillId="0" borderId="0" xfId="0" applyFont="1" applyAlignment="1">
      <alignment horizontal="left" vertical="center"/>
    </xf>
    <xf numFmtId="181" fontId="26" fillId="0" borderId="0" xfId="28" applyNumberFormat="1" applyFont="1" applyBorder="1" applyAlignment="1">
      <alignment horizontal="right" vertical="center" wrapText="1"/>
    </xf>
    <xf numFmtId="181" fontId="0" fillId="0" borderId="0" xfId="28" applyNumberFormat="1" applyFont="1"/>
    <xf numFmtId="181" fontId="26" fillId="0" borderId="0" xfId="28" applyNumberFormat="1" applyFont="1" applyAlignment="1">
      <alignment horizontal="right" vertical="center" wrapText="1"/>
    </xf>
    <xf numFmtId="0" fontId="24" fillId="0" borderId="0" xfId="0" applyFont="1" applyAlignment="1">
      <alignment horizontal="left" vertical="center"/>
    </xf>
    <xf numFmtId="0" fontId="83" fillId="50" borderId="3" xfId="0" applyFont="1" applyFill="1" applyBorder="1" applyAlignment="1">
      <alignment horizontal="center" vertical="center" wrapText="1"/>
    </xf>
    <xf numFmtId="0" fontId="29" fillId="51" borderId="3" xfId="0" applyFont="1" applyFill="1" applyBorder="1" applyAlignment="1">
      <alignment horizontal="left" vertical="center"/>
    </xf>
    <xf numFmtId="0" fontId="28" fillId="51" borderId="3" xfId="0" applyFont="1" applyFill="1" applyBorder="1" applyAlignment="1">
      <alignment vertical="center"/>
    </xf>
    <xf numFmtId="0" fontId="29" fillId="51" borderId="3" xfId="0" applyFont="1" applyFill="1" applyBorder="1" applyAlignment="1">
      <alignment horizontal="center" vertical="center"/>
    </xf>
    <xf numFmtId="3" fontId="28" fillId="51" borderId="3" xfId="0" applyNumberFormat="1" applyFont="1" applyFill="1" applyBorder="1" applyAlignment="1">
      <alignment horizontal="center" vertical="center"/>
    </xf>
    <xf numFmtId="9" fontId="28" fillId="51" borderId="3" xfId="0" applyNumberFormat="1" applyFont="1" applyFill="1" applyBorder="1" applyAlignment="1">
      <alignment horizontal="right" vertical="center"/>
    </xf>
    <xf numFmtId="0" fontId="47" fillId="50" borderId="3" xfId="0" applyFont="1" applyFill="1" applyBorder="1" applyAlignment="1">
      <alignment horizontal="left" vertical="center" wrapText="1"/>
    </xf>
    <xf numFmtId="0" fontId="47" fillId="50" borderId="3" xfId="0" applyFont="1" applyFill="1" applyBorder="1" applyAlignment="1">
      <alignment horizontal="center" vertical="center"/>
    </xf>
    <xf numFmtId="9" fontId="50" fillId="0" borderId="3" xfId="2" applyFont="1" applyBorder="1" applyAlignment="1">
      <alignment horizontal="right"/>
    </xf>
    <xf numFmtId="0" fontId="51" fillId="51" borderId="3" xfId="0" applyFont="1" applyFill="1" applyBorder="1" applyAlignment="1">
      <alignment horizontal="center" wrapText="1"/>
    </xf>
    <xf numFmtId="0" fontId="51" fillId="51" borderId="3" xfId="0" applyFont="1" applyFill="1" applyBorder="1" applyAlignment="1">
      <alignment vertical="center"/>
    </xf>
    <xf numFmtId="0" fontId="50" fillId="0" borderId="3" xfId="0" applyFont="1" applyBorder="1" applyAlignment="1">
      <alignment horizontal="left" vertical="center" wrapText="1"/>
    </xf>
    <xf numFmtId="0" fontId="51" fillId="0" borderId="3" xfId="0" applyFont="1" applyBorder="1" applyAlignment="1">
      <alignment horizontal="left" vertical="center" wrapText="1"/>
    </xf>
    <xf numFmtId="9" fontId="51" fillId="0" borderId="3" xfId="2" applyFont="1" applyBorder="1" applyAlignment="1"/>
    <xf numFmtId="41" fontId="50" fillId="0" borderId="3" xfId="28" applyFont="1" applyBorder="1" applyAlignment="1">
      <alignment horizontal="right"/>
    </xf>
    <xf numFmtId="10" fontId="50" fillId="0" borderId="3" xfId="2" applyNumberFormat="1" applyFont="1" applyBorder="1" applyAlignment="1">
      <alignment horizontal="right"/>
    </xf>
    <xf numFmtId="3" fontId="26" fillId="0" borderId="8" xfId="0" applyNumberFormat="1" applyFont="1" applyBorder="1" applyAlignment="1">
      <alignment horizontal="right" vertical="center"/>
    </xf>
    <xf numFmtId="167" fontId="51" fillId="11" borderId="3" xfId="0" applyNumberFormat="1" applyFont="1" applyFill="1" applyBorder="1" applyAlignment="1">
      <alignment vertical="center" wrapText="1"/>
    </xf>
    <xf numFmtId="41" fontId="26" fillId="0" borderId="0" xfId="28" applyFont="1" applyBorder="1" applyAlignment="1">
      <alignment horizontal="right" vertical="center"/>
    </xf>
    <xf numFmtId="0" fontId="14" fillId="11" borderId="5" xfId="0" applyFont="1" applyFill="1" applyBorder="1" applyAlignment="1">
      <alignment vertical="center"/>
    </xf>
    <xf numFmtId="175" fontId="24" fillId="5" borderId="0" xfId="0" applyNumberFormat="1" applyFont="1" applyFill="1" applyBorder="1" applyAlignment="1"/>
    <xf numFmtId="169" fontId="14" fillId="11" borderId="6" xfId="1" applyNumberFormat="1" applyFont="1" applyFill="1" applyBorder="1" applyAlignment="1">
      <alignment vertical="center" wrapText="1"/>
    </xf>
    <xf numFmtId="0" fontId="27" fillId="0" borderId="2" xfId="0" applyFont="1" applyFill="1" applyBorder="1" applyAlignment="1">
      <alignment horizontal="center" vertical="center"/>
    </xf>
    <xf numFmtId="0" fontId="50" fillId="11" borderId="7" xfId="0" applyFont="1" applyFill="1" applyBorder="1" applyAlignment="1">
      <alignment vertical="center"/>
    </xf>
    <xf numFmtId="169" fontId="13" fillId="11" borderId="5" xfId="0" applyNumberFormat="1" applyFont="1" applyFill="1" applyBorder="1" applyAlignment="1">
      <alignment vertical="center" wrapText="1"/>
    </xf>
    <xf numFmtId="0" fontId="24" fillId="0" borderId="0" xfId="0" applyFont="1" applyFill="1" applyAlignment="1">
      <alignment horizontal="justify" vertical="center"/>
    </xf>
    <xf numFmtId="177" fontId="28" fillId="16" borderId="3" xfId="0" applyNumberFormat="1" applyFont="1" applyFill="1" applyBorder="1" applyAlignment="1">
      <alignment horizontal="right" vertical="center"/>
    </xf>
    <xf numFmtId="177" fontId="29" fillId="16" borderId="3" xfId="0" applyNumberFormat="1" applyFont="1" applyFill="1" applyBorder="1" applyAlignment="1">
      <alignment horizontal="right" vertical="center"/>
    </xf>
    <xf numFmtId="167" fontId="27" fillId="0" borderId="3" xfId="0" applyNumberFormat="1" applyFont="1" applyBorder="1" applyAlignment="1">
      <alignment horizontal="right" vertical="center"/>
    </xf>
    <xf numFmtId="41" fontId="26" fillId="0" borderId="2" xfId="28" applyFont="1" applyBorder="1" applyAlignment="1">
      <alignment horizontal="right" vertical="center"/>
    </xf>
    <xf numFmtId="3" fontId="26" fillId="0" borderId="5" xfId="0" applyNumberFormat="1" applyFont="1" applyBorder="1" applyAlignment="1">
      <alignment horizontal="right" vertical="center"/>
    </xf>
    <xf numFmtId="0" fontId="7" fillId="0" borderId="0" xfId="0" applyFont="1" applyFill="1" applyAlignment="1">
      <alignment horizontal="left" vertical="center"/>
    </xf>
    <xf numFmtId="167" fontId="42" fillId="0" borderId="0" xfId="0" applyNumberFormat="1" applyFont="1" applyFill="1" applyAlignment="1">
      <alignment wrapText="1"/>
    </xf>
    <xf numFmtId="41" fontId="0" fillId="0" borderId="0" xfId="0" applyNumberFormat="1" applyFill="1"/>
    <xf numFmtId="3" fontId="26" fillId="0" borderId="7" xfId="0" applyNumberFormat="1" applyFont="1" applyBorder="1" applyAlignment="1">
      <alignment horizontal="right" vertical="center"/>
    </xf>
    <xf numFmtId="0" fontId="0" fillId="0" borderId="0" xfId="0"/>
    <xf numFmtId="3" fontId="27" fillId="0" borderId="3" xfId="0" applyNumberFormat="1" applyFont="1" applyBorder="1" applyAlignment="1">
      <alignment horizontal="right" vertical="center" wrapText="1"/>
    </xf>
    <xf numFmtId="3" fontId="26" fillId="0" borderId="3" xfId="0" applyNumberFormat="1" applyFont="1" applyBorder="1" applyAlignment="1">
      <alignment horizontal="right" vertical="center" wrapText="1"/>
    </xf>
    <xf numFmtId="0" fontId="27" fillId="0" borderId="2" xfId="0" applyFont="1" applyBorder="1" applyAlignment="1">
      <alignment horizontal="center" vertical="center" wrapText="1"/>
    </xf>
    <xf numFmtId="4" fontId="26" fillId="0" borderId="0" xfId="0" applyNumberFormat="1" applyFont="1" applyAlignment="1">
      <alignment horizontal="right" vertical="center" wrapText="1"/>
    </xf>
    <xf numFmtId="3" fontId="27" fillId="16" borderId="3" xfId="0" applyNumberFormat="1" applyFont="1" applyFill="1" applyBorder="1" applyAlignment="1">
      <alignment horizontal="right" vertical="center"/>
    </xf>
    <xf numFmtId="0" fontId="27" fillId="16" borderId="3" xfId="0" applyFont="1" applyFill="1" applyBorder="1" applyAlignment="1">
      <alignment horizontal="center" vertical="center" wrapText="1"/>
    </xf>
    <xf numFmtId="0" fontId="73" fillId="0" borderId="3" xfId="0" applyFont="1" applyBorder="1" applyAlignment="1">
      <alignment horizontal="center" vertical="center"/>
    </xf>
    <xf numFmtId="3" fontId="26" fillId="0" borderId="3" xfId="0" applyNumberFormat="1" applyFont="1" applyBorder="1" applyAlignment="1">
      <alignment horizontal="right" vertical="center"/>
    </xf>
    <xf numFmtId="0" fontId="80" fillId="0" borderId="0" xfId="0" applyFont="1" applyFill="1" applyAlignment="1">
      <alignment vertical="center"/>
    </xf>
    <xf numFmtId="2" fontId="26" fillId="0" borderId="0" xfId="0" applyNumberFormat="1" applyFont="1" applyBorder="1" applyAlignment="1">
      <alignment horizontal="right" vertical="center" wrapText="1"/>
    </xf>
    <xf numFmtId="2" fontId="26" fillId="0" borderId="0" xfId="0" applyNumberFormat="1" applyFont="1" applyAlignment="1">
      <alignment horizontal="right" vertical="center" wrapText="1"/>
    </xf>
    <xf numFmtId="43" fontId="0" fillId="0" borderId="0" xfId="0" applyNumberFormat="1"/>
    <xf numFmtId="172" fontId="0" fillId="0" borderId="0" xfId="0" applyNumberFormat="1"/>
    <xf numFmtId="41" fontId="29" fillId="0" borderId="0" xfId="28" applyFont="1" applyBorder="1" applyAlignment="1">
      <alignment horizontal="right" vertical="center"/>
    </xf>
    <xf numFmtId="41" fontId="29" fillId="0" borderId="6" xfId="28" applyFont="1" applyBorder="1" applyAlignment="1">
      <alignment horizontal="right" vertical="center"/>
    </xf>
    <xf numFmtId="0" fontId="13" fillId="11" borderId="6" xfId="0" applyFont="1" applyFill="1" applyBorder="1" applyAlignment="1">
      <alignment vertical="center" wrapText="1"/>
    </xf>
    <xf numFmtId="0" fontId="23" fillId="0" borderId="0" xfId="0" applyFont="1" applyFill="1" applyAlignment="1">
      <alignment horizontal="left" vertical="top"/>
    </xf>
    <xf numFmtId="167" fontId="26" fillId="0" borderId="6" xfId="0" applyNumberFormat="1" applyFont="1" applyFill="1" applyBorder="1" applyAlignment="1">
      <alignment horizontal="right" vertical="center"/>
    </xf>
    <xf numFmtId="41" fontId="26" fillId="0" borderId="3" xfId="28" applyFont="1" applyFill="1" applyBorder="1" applyAlignment="1">
      <alignment horizontal="right" vertical="center"/>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29" fillId="0" borderId="0" xfId="0" applyFont="1" applyBorder="1" applyAlignment="1">
      <alignment horizontal="left" vertical="center" wrapText="1"/>
    </xf>
    <xf numFmtId="0" fontId="23" fillId="0" borderId="0" xfId="0" applyFont="1" applyAlignment="1">
      <alignment horizontal="left" vertical="top"/>
    </xf>
    <xf numFmtId="0" fontId="86" fillId="0" borderId="11" xfId="0" applyFont="1" applyFill="1" applyBorder="1" applyAlignment="1">
      <alignment vertical="center" wrapText="1"/>
    </xf>
    <xf numFmtId="0" fontId="37" fillId="0" borderId="0" xfId="0" applyFont="1" applyAlignment="1">
      <alignment horizontal="left" vertical="center"/>
    </xf>
    <xf numFmtId="0" fontId="14" fillId="0" borderId="3" xfId="0" applyFont="1" applyBorder="1" applyAlignment="1">
      <alignment horizontal="left" vertical="center" wrapText="1"/>
    </xf>
    <xf numFmtId="0" fontId="14" fillId="11" borderId="5" xfId="0" applyFont="1" applyFill="1" applyBorder="1" applyAlignment="1">
      <alignment wrapText="1"/>
    </xf>
    <xf numFmtId="0" fontId="14" fillId="11" borderId="5" xfId="0" applyFont="1" applyFill="1" applyBorder="1"/>
    <xf numFmtId="0" fontId="13" fillId="11" borderId="5" xfId="0" applyFont="1" applyFill="1" applyBorder="1" applyAlignment="1">
      <alignment wrapText="1"/>
    </xf>
    <xf numFmtId="0" fontId="0" fillId="0" borderId="0" xfId="0" applyFill="1"/>
    <xf numFmtId="167" fontId="26" fillId="0" borderId="0" xfId="28" applyNumberFormat="1" applyFont="1" applyBorder="1" applyAlignment="1">
      <alignment horizontal="right" vertical="center"/>
    </xf>
    <xf numFmtId="0" fontId="50" fillId="0" borderId="4" xfId="0" applyFont="1" applyFill="1" applyBorder="1"/>
    <xf numFmtId="0" fontId="28" fillId="0" borderId="1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9" fillId="0" borderId="3" xfId="0" applyFont="1" applyFill="1" applyBorder="1" applyAlignment="1">
      <alignment vertical="center"/>
    </xf>
    <xf numFmtId="0" fontId="29" fillId="0" borderId="3" xfId="0" applyFont="1" applyFill="1" applyBorder="1" applyAlignment="1">
      <alignment horizontal="right" vertical="center"/>
    </xf>
    <xf numFmtId="3" fontId="29" fillId="0" borderId="3" xfId="0" applyNumberFormat="1" applyFont="1" applyFill="1" applyBorder="1" applyAlignment="1">
      <alignment horizontal="right" vertical="center"/>
    </xf>
    <xf numFmtId="41" fontId="50" fillId="0" borderId="4" xfId="28" applyFont="1" applyFill="1" applyBorder="1" applyAlignment="1">
      <alignment horizontal="right" vertical="center"/>
    </xf>
    <xf numFmtId="41" fontId="50" fillId="0" borderId="3" xfId="28" applyFont="1" applyFill="1" applyBorder="1"/>
    <xf numFmtId="172" fontId="50" fillId="0" borderId="3" xfId="58" applyNumberFormat="1" applyFont="1" applyFill="1" applyBorder="1"/>
    <xf numFmtId="41" fontId="50" fillId="0" borderId="7" xfId="28" applyFont="1" applyFill="1" applyBorder="1"/>
    <xf numFmtId="172" fontId="50" fillId="0" borderId="7" xfId="58" applyNumberFormat="1" applyFont="1" applyFill="1" applyBorder="1"/>
    <xf numFmtId="0" fontId="28" fillId="0" borderId="10" xfId="0" applyFont="1" applyFill="1" applyBorder="1" applyAlignment="1">
      <alignment vertical="center"/>
    </xf>
    <xf numFmtId="0" fontId="26" fillId="0" borderId="4" xfId="0" applyFont="1" applyFill="1" applyBorder="1" applyAlignment="1">
      <alignment vertical="center"/>
    </xf>
    <xf numFmtId="0" fontId="26" fillId="0" borderId="3" xfId="0" applyFont="1" applyFill="1" applyBorder="1" applyAlignment="1">
      <alignment vertical="center"/>
    </xf>
    <xf numFmtId="3" fontId="28" fillId="0" borderId="3" xfId="0" applyNumberFormat="1" applyFont="1" applyFill="1" applyBorder="1" applyAlignment="1">
      <alignment horizontal="right" vertical="center"/>
    </xf>
    <xf numFmtId="0" fontId="50" fillId="0" borderId="7" xfId="0" applyFont="1" applyFill="1" applyBorder="1" applyAlignment="1">
      <alignment horizontal="right" vertical="center"/>
    </xf>
    <xf numFmtId="41" fontId="0" fillId="0" borderId="0" xfId="28" applyFont="1" applyFill="1"/>
    <xf numFmtId="0" fontId="29" fillId="0" borderId="4" xfId="0" applyFont="1" applyFill="1" applyBorder="1" applyAlignment="1">
      <alignment vertical="center"/>
    </xf>
    <xf numFmtId="41" fontId="28" fillId="0" borderId="4" xfId="28" applyFont="1" applyFill="1" applyBorder="1" applyAlignment="1">
      <alignment horizontal="right" vertical="center"/>
    </xf>
    <xf numFmtId="0" fontId="28" fillId="0" borderId="7" xfId="0" applyFont="1" applyFill="1" applyBorder="1" applyAlignment="1">
      <alignment horizontal="right" vertical="center"/>
    </xf>
    <xf numFmtId="41" fontId="28" fillId="0" borderId="3" xfId="28" applyFont="1" applyFill="1" applyBorder="1" applyAlignment="1">
      <alignment horizontal="right" vertical="center"/>
    </xf>
    <xf numFmtId="0" fontId="28" fillId="0" borderId="10" xfId="0" applyFont="1" applyFill="1" applyBorder="1" applyAlignment="1">
      <alignment vertical="center" wrapText="1"/>
    </xf>
    <xf numFmtId="41" fontId="29" fillId="0" borderId="3" xfId="28" applyFont="1" applyFill="1" applyBorder="1" applyAlignment="1">
      <alignment horizontal="right" vertical="center"/>
    </xf>
    <xf numFmtId="0" fontId="29" fillId="0" borderId="10" xfId="0" applyFont="1" applyFill="1" applyBorder="1" applyAlignment="1">
      <alignment vertical="center"/>
    </xf>
    <xf numFmtId="0" fontId="29" fillId="0" borderId="4" xfId="0" applyFont="1" applyFill="1" applyBorder="1" applyAlignment="1">
      <alignment horizontal="center" vertical="center"/>
    </xf>
    <xf numFmtId="0" fontId="29" fillId="0" borderId="3" xfId="0" applyFont="1" applyFill="1" applyBorder="1" applyAlignment="1">
      <alignment horizontal="left" vertical="center"/>
    </xf>
    <xf numFmtId="0" fontId="26" fillId="0" borderId="3" xfId="0" applyFont="1" applyFill="1" applyBorder="1" applyAlignment="1">
      <alignment horizontal="center" vertical="center"/>
    </xf>
    <xf numFmtId="0" fontId="31" fillId="0" borderId="0" xfId="0" applyFont="1" applyAlignment="1">
      <alignment horizontal="left" vertical="center"/>
    </xf>
    <xf numFmtId="0" fontId="0" fillId="12" borderId="0" xfId="0" applyFill="1"/>
    <xf numFmtId="172" fontId="24" fillId="12" borderId="0" xfId="0" applyNumberFormat="1" applyFont="1" applyFill="1" applyBorder="1"/>
    <xf numFmtId="41" fontId="0" fillId="12" borderId="0" xfId="28" applyFont="1" applyFill="1"/>
    <xf numFmtId="0" fontId="0" fillId="12" borderId="0" xfId="0" applyFill="1" applyBorder="1"/>
    <xf numFmtId="167" fontId="0" fillId="12" borderId="0" xfId="0" applyNumberFormat="1" applyFill="1"/>
    <xf numFmtId="41" fontId="0" fillId="12" borderId="0" xfId="0" applyNumberFormat="1" applyFill="1"/>
    <xf numFmtId="167" fontId="0" fillId="12" borderId="0" xfId="0" applyNumberFormat="1" applyFill="1" applyBorder="1"/>
    <xf numFmtId="41" fontId="26" fillId="0" borderId="8" xfId="28" applyFont="1" applyBorder="1" applyAlignment="1">
      <alignment horizontal="right" vertical="center"/>
    </xf>
    <xf numFmtId="167" fontId="26" fillId="16" borderId="14" xfId="0" applyNumberFormat="1" applyFont="1" applyFill="1" applyBorder="1" applyAlignment="1">
      <alignment horizontal="right" vertical="center"/>
    </xf>
    <xf numFmtId="41" fontId="26" fillId="0" borderId="5" xfId="28" applyFont="1" applyBorder="1" applyAlignment="1">
      <alignment horizontal="right" vertical="center"/>
    </xf>
    <xf numFmtId="167" fontId="26" fillId="0" borderId="6" xfId="0" applyNumberFormat="1" applyFont="1" applyBorder="1" applyAlignment="1">
      <alignment horizontal="right" vertical="center"/>
    </xf>
    <xf numFmtId="3" fontId="27" fillId="0" borderId="7" xfId="0" applyNumberFormat="1" applyFont="1" applyBorder="1" applyAlignment="1">
      <alignment horizontal="right" vertical="center"/>
    </xf>
    <xf numFmtId="167" fontId="27" fillId="0" borderId="9" xfId="0" applyNumberFormat="1" applyFont="1" applyBorder="1" applyAlignment="1">
      <alignment horizontal="right" vertical="center"/>
    </xf>
    <xf numFmtId="41" fontId="24" fillId="11" borderId="3" xfId="28" applyFont="1" applyFill="1" applyBorder="1"/>
    <xf numFmtId="41" fontId="24" fillId="11" borderId="5" xfId="28" applyFont="1" applyFill="1" applyBorder="1" applyAlignment="1"/>
    <xf numFmtId="41" fontId="24" fillId="11" borderId="7" xfId="28" applyFont="1" applyFill="1" applyBorder="1"/>
    <xf numFmtId="0" fontId="24" fillId="0" borderId="30" xfId="0" applyFont="1" applyBorder="1" applyAlignment="1">
      <alignment wrapText="1"/>
    </xf>
    <xf numFmtId="166" fontId="29" fillId="0" borderId="2" xfId="719" applyNumberFormat="1" applyFont="1" applyFill="1" applyBorder="1" applyAlignment="1">
      <alignment horizontal="right" vertical="center"/>
    </xf>
    <xf numFmtId="166" fontId="29" fillId="0" borderId="13" xfId="984" applyNumberFormat="1" applyFont="1" applyFill="1" applyBorder="1" applyAlignment="1">
      <alignment horizontal="right" vertical="center"/>
    </xf>
    <xf numFmtId="173" fontId="29" fillId="0" borderId="0" xfId="788" applyNumberFormat="1" applyFont="1" applyFill="1" applyBorder="1" applyAlignment="1">
      <alignment horizontal="right" vertical="center"/>
    </xf>
    <xf numFmtId="166" fontId="29" fillId="0" borderId="0" xfId="1002" applyNumberFormat="1" applyFont="1" applyFill="1" applyBorder="1" applyAlignment="1">
      <alignment horizontal="right" vertical="center"/>
    </xf>
    <xf numFmtId="166" fontId="29" fillId="0" borderId="0" xfId="594" applyNumberFormat="1" applyFont="1" applyFill="1" applyBorder="1" applyAlignment="1">
      <alignment horizontal="right" vertical="center"/>
    </xf>
    <xf numFmtId="41" fontId="29" fillId="0" borderId="0" xfId="788" applyFont="1" applyFill="1" applyBorder="1" applyAlignment="1">
      <alignment horizontal="right" vertical="center"/>
    </xf>
    <xf numFmtId="41" fontId="29" fillId="0" borderId="0" xfId="788" applyNumberFormat="1" applyFont="1" applyFill="1" applyBorder="1" applyAlignment="1">
      <alignment horizontal="right" vertical="center"/>
    </xf>
    <xf numFmtId="41" fontId="29" fillId="0" borderId="0" xfId="28" applyFont="1" applyFill="1" applyBorder="1" applyAlignment="1">
      <alignment horizontal="right" vertical="center"/>
    </xf>
    <xf numFmtId="166" fontId="29" fillId="0" borderId="0" xfId="719" applyNumberFormat="1" applyFont="1" applyFill="1" applyBorder="1" applyAlignment="1">
      <alignment horizontal="right" vertical="center"/>
    </xf>
    <xf numFmtId="166" fontId="29" fillId="0" borderId="0" xfId="614" applyNumberFormat="1" applyFont="1" applyFill="1" applyBorder="1" applyAlignment="1">
      <alignment horizontal="right" vertical="center"/>
    </xf>
    <xf numFmtId="166" fontId="29" fillId="0" borderId="0" xfId="987" applyNumberFormat="1" applyFont="1" applyFill="1" applyBorder="1" applyAlignment="1">
      <alignment horizontal="right" vertical="center"/>
    </xf>
    <xf numFmtId="167" fontId="29" fillId="0" borderId="13" xfId="788" applyNumberFormat="1" applyFont="1" applyFill="1" applyBorder="1" applyAlignment="1">
      <alignment horizontal="right" vertical="center"/>
    </xf>
    <xf numFmtId="166" fontId="29" fillId="0" borderId="15" xfId="1015" applyNumberFormat="1" applyFont="1" applyFill="1" applyBorder="1" applyAlignment="1">
      <alignment horizontal="right" vertical="center"/>
    </xf>
    <xf numFmtId="41" fontId="90" fillId="11" borderId="8" xfId="44" applyFont="1" applyFill="1" applyBorder="1"/>
    <xf numFmtId="167" fontId="29" fillId="0" borderId="0" xfId="788" applyNumberFormat="1" applyFont="1" applyFill="1" applyBorder="1" applyAlignment="1">
      <alignment horizontal="right" vertical="center"/>
    </xf>
    <xf numFmtId="166" fontId="29" fillId="0" borderId="0" xfId="1015" applyNumberFormat="1" applyFont="1" applyFill="1" applyBorder="1" applyAlignment="1">
      <alignment horizontal="right" vertical="center"/>
    </xf>
    <xf numFmtId="41" fontId="50" fillId="11" borderId="5" xfId="591" applyNumberFormat="1" applyFont="1" applyFill="1" applyBorder="1" applyAlignment="1">
      <alignment vertical="center" wrapText="1"/>
    </xf>
    <xf numFmtId="41" fontId="50" fillId="11" borderId="5" xfId="997" applyNumberFormat="1" applyFont="1" applyFill="1" applyBorder="1" applyAlignment="1">
      <alignment vertical="center" wrapText="1"/>
    </xf>
    <xf numFmtId="41" fontId="50" fillId="11" borderId="5" xfId="1013" applyNumberFormat="1" applyFont="1" applyFill="1" applyBorder="1" applyAlignment="1">
      <alignment vertical="center" wrapText="1"/>
    </xf>
    <xf numFmtId="41" fontId="50" fillId="11" borderId="5" xfId="592" applyNumberFormat="1" applyFont="1" applyFill="1" applyBorder="1" applyAlignment="1">
      <alignment vertical="center" wrapText="1"/>
    </xf>
    <xf numFmtId="41" fontId="50" fillId="11" borderId="5" xfId="47" applyNumberFormat="1" applyFont="1" applyFill="1" applyBorder="1" applyAlignment="1">
      <alignment vertical="center"/>
    </xf>
    <xf numFmtId="41" fontId="50" fillId="11" borderId="5" xfId="989" applyNumberFormat="1" applyFont="1" applyFill="1" applyBorder="1" applyAlignment="1">
      <alignment vertical="center" wrapText="1"/>
    </xf>
    <xf numFmtId="41" fontId="50" fillId="11" borderId="5" xfId="998" applyNumberFormat="1" applyFont="1" applyFill="1" applyBorder="1" applyAlignment="1">
      <alignment vertical="center" wrapText="1"/>
    </xf>
    <xf numFmtId="41" fontId="50" fillId="11" borderId="5" xfId="1005" applyNumberFormat="1" applyFont="1" applyFill="1" applyBorder="1" applyAlignment="1">
      <alignment vertical="center" wrapText="1"/>
    </xf>
    <xf numFmtId="41" fontId="50" fillId="11" borderId="3" xfId="995" applyNumberFormat="1" applyFont="1" applyFill="1" applyBorder="1" applyAlignment="1">
      <alignment vertical="center" wrapText="1"/>
    </xf>
    <xf numFmtId="41" fontId="50" fillId="11" borderId="6" xfId="595" applyNumberFormat="1" applyFont="1" applyFill="1" applyBorder="1" applyAlignment="1">
      <alignment vertical="center" wrapText="1"/>
    </xf>
    <xf numFmtId="41" fontId="50" fillId="11" borderId="6" xfId="1007" applyNumberFormat="1" applyFont="1" applyFill="1" applyBorder="1" applyAlignment="1">
      <alignment vertical="center" wrapText="1"/>
    </xf>
    <xf numFmtId="41" fontId="50" fillId="11" borderId="6" xfId="988" applyNumberFormat="1" applyFont="1" applyFill="1" applyBorder="1" applyAlignment="1">
      <alignment vertical="center" wrapText="1"/>
    </xf>
    <xf numFmtId="41" fontId="50" fillId="0" borderId="6" xfId="988" applyNumberFormat="1" applyFont="1" applyFill="1" applyBorder="1" applyAlignment="1">
      <alignment vertical="center" wrapText="1"/>
    </xf>
    <xf numFmtId="41" fontId="50" fillId="0" borderId="5" xfId="988" applyNumberFormat="1" applyFont="1" applyFill="1" applyBorder="1" applyAlignment="1">
      <alignment vertical="center" wrapText="1"/>
    </xf>
    <xf numFmtId="41" fontId="50" fillId="11" borderId="5" xfId="991" applyNumberFormat="1" applyFont="1" applyFill="1" applyBorder="1" applyAlignment="1">
      <alignment vertical="center" wrapText="1"/>
    </xf>
    <xf numFmtId="0" fontId="13" fillId="0" borderId="3" xfId="0" applyFont="1" applyFill="1" applyBorder="1" applyAlignment="1">
      <alignment horizontal="center" vertical="center"/>
    </xf>
    <xf numFmtId="41" fontId="50" fillId="0" borderId="5" xfId="788" applyFont="1" applyFill="1" applyBorder="1"/>
    <xf numFmtId="169" fontId="50" fillId="0" borderId="5" xfId="1000" quotePrefix="1" applyNumberFormat="1" applyFont="1" applyFill="1" applyBorder="1"/>
    <xf numFmtId="41" fontId="50" fillId="0" borderId="5" xfId="1000" quotePrefix="1" applyNumberFormat="1" applyFont="1" applyFill="1" applyBorder="1"/>
    <xf numFmtId="41" fontId="50" fillId="0" borderId="5" xfId="788" applyNumberFormat="1" applyFont="1" applyFill="1" applyBorder="1"/>
    <xf numFmtId="169" fontId="50" fillId="0" borderId="5" xfId="642" quotePrefix="1" applyNumberFormat="1" applyFont="1" applyFill="1" applyBorder="1"/>
    <xf numFmtId="41" fontId="50" fillId="0" borderId="5" xfId="642" quotePrefix="1" applyNumberFormat="1" applyFont="1" applyFill="1" applyBorder="1"/>
    <xf numFmtId="41" fontId="50" fillId="0" borderId="5" xfId="788" applyFont="1" applyFill="1" applyBorder="1"/>
    <xf numFmtId="167" fontId="51" fillId="0" borderId="8" xfId="3" applyFont="1" applyFill="1" applyBorder="1" applyAlignment="1">
      <alignment vertical="center"/>
    </xf>
    <xf numFmtId="41" fontId="50" fillId="11" borderId="5" xfId="47" applyFont="1" applyFill="1" applyBorder="1"/>
    <xf numFmtId="41" fontId="50" fillId="11" borderId="5" xfId="47" applyFont="1" applyFill="1" applyBorder="1"/>
    <xf numFmtId="41" fontId="50" fillId="11" borderId="5" xfId="835" applyFont="1" applyFill="1" applyBorder="1"/>
    <xf numFmtId="41" fontId="50" fillId="11" borderId="5" xfId="47" applyFont="1" applyFill="1" applyBorder="1"/>
    <xf numFmtId="0" fontId="23" fillId="0" borderId="3" xfId="0" applyFont="1" applyBorder="1" applyAlignment="1">
      <alignment vertical="center" wrapText="1"/>
    </xf>
    <xf numFmtId="0" fontId="28" fillId="0" borderId="15" xfId="0" applyFont="1" applyBorder="1" applyAlignment="1">
      <alignment vertical="center" wrapText="1"/>
    </xf>
    <xf numFmtId="166" fontId="29" fillId="0" borderId="0" xfId="984" applyNumberFormat="1" applyFont="1" applyFill="1" applyBorder="1" applyAlignment="1">
      <alignment horizontal="right" vertical="center"/>
    </xf>
    <xf numFmtId="0" fontId="0" fillId="0" borderId="3" xfId="0" applyBorder="1"/>
    <xf numFmtId="41" fontId="28" fillId="16" borderId="3" xfId="28" applyFont="1" applyFill="1" applyBorder="1" applyAlignment="1">
      <alignment horizontal="right" vertical="center"/>
    </xf>
    <xf numFmtId="41" fontId="29" fillId="16" borderId="3" xfId="28" applyFont="1" applyFill="1" applyBorder="1" applyAlignment="1">
      <alignment horizontal="right" vertical="center"/>
    </xf>
    <xf numFmtId="41" fontId="23" fillId="16" borderId="3" xfId="28" applyFont="1" applyFill="1" applyBorder="1" applyAlignment="1">
      <alignment horizontal="center" vertical="center"/>
    </xf>
    <xf numFmtId="41" fontId="26" fillId="0" borderId="5" xfId="44" applyFont="1" applyFill="1" applyBorder="1" applyAlignment="1">
      <alignment vertical="center"/>
    </xf>
    <xf numFmtId="41" fontId="26" fillId="11" borderId="3" xfId="44" applyFont="1" applyFill="1" applyBorder="1" applyAlignment="1">
      <alignment horizontal="center" vertical="center"/>
    </xf>
    <xf numFmtId="0" fontId="27" fillId="0" borderId="3" xfId="0" applyFont="1" applyBorder="1" applyAlignment="1">
      <alignment horizontal="center" vertical="center" wrapText="1"/>
    </xf>
    <xf numFmtId="4" fontId="26" fillId="0" borderId="3" xfId="0" applyNumberFormat="1" applyFont="1" applyFill="1" applyBorder="1" applyAlignment="1">
      <alignment horizontal="right" vertical="center"/>
    </xf>
    <xf numFmtId="0" fontId="27" fillId="0" borderId="3" xfId="0" applyFont="1" applyBorder="1" applyAlignment="1">
      <alignment horizontal="center" vertical="center" wrapText="1"/>
    </xf>
    <xf numFmtId="4" fontId="26" fillId="0" borderId="3" xfId="0" applyNumberFormat="1" applyFont="1" applyFill="1" applyBorder="1" applyAlignment="1">
      <alignment horizontal="right" vertical="center"/>
    </xf>
    <xf numFmtId="14" fontId="24" fillId="11" borderId="8" xfId="0" applyNumberFormat="1" applyFont="1" applyFill="1" applyBorder="1" applyAlignment="1">
      <alignment horizontal="center"/>
    </xf>
    <xf numFmtId="0" fontId="23" fillId="0" borderId="8" xfId="0" applyFont="1" applyBorder="1"/>
    <xf numFmtId="41" fontId="3" fillId="11" borderId="3" xfId="788" applyFont="1" applyFill="1" applyBorder="1" applyAlignment="1">
      <alignment horizontal="right"/>
    </xf>
    <xf numFmtId="0" fontId="27" fillId="11" borderId="10" xfId="0" applyFont="1" applyFill="1" applyBorder="1" applyAlignment="1">
      <alignment horizontal="left" vertical="center" wrapText="1"/>
    </xf>
    <xf numFmtId="41" fontId="27" fillId="11" borderId="3" xfId="44" applyFont="1" applyFill="1" applyBorder="1" applyAlignment="1">
      <alignment vertical="center"/>
    </xf>
    <xf numFmtId="41" fontId="26" fillId="11" borderId="3" xfId="44" applyFont="1" applyFill="1" applyBorder="1" applyAlignment="1">
      <alignment vertical="center"/>
    </xf>
    <xf numFmtId="3" fontId="26" fillId="16" borderId="3" xfId="0" applyNumberFormat="1" applyFont="1" applyFill="1" applyBorder="1" applyAlignment="1">
      <alignment horizontal="right" vertical="center"/>
    </xf>
    <xf numFmtId="41" fontId="26" fillId="11" borderId="3" xfId="44" applyFont="1" applyFill="1" applyBorder="1" applyAlignment="1">
      <alignment vertical="center"/>
    </xf>
    <xf numFmtId="175" fontId="24" fillId="16" borderId="3" xfId="0" applyNumberFormat="1" applyFont="1" applyFill="1" applyBorder="1" applyAlignment="1">
      <alignment horizontal="center" vertical="center"/>
    </xf>
    <xf numFmtId="41" fontId="26" fillId="11" borderId="5" xfId="44" applyFont="1" applyFill="1" applyBorder="1" applyAlignment="1">
      <alignment vertical="center"/>
    </xf>
    <xf numFmtId="41" fontId="26" fillId="11" borderId="8" xfId="44" applyFont="1" applyFill="1" applyBorder="1" applyAlignment="1">
      <alignment vertical="center"/>
    </xf>
    <xf numFmtId="0" fontId="0" fillId="0" borderId="0" xfId="0"/>
    <xf numFmtId="41" fontId="26" fillId="11" borderId="3" xfId="44" applyFont="1" applyFill="1" applyBorder="1" applyAlignment="1">
      <alignment vertical="center"/>
    </xf>
    <xf numFmtId="175" fontId="7" fillId="11" borderId="5" xfId="51" applyNumberFormat="1" applyFont="1" applyFill="1" applyBorder="1" applyAlignment="1">
      <alignment horizontal="center"/>
    </xf>
    <xf numFmtId="175" fontId="24" fillId="16" borderId="3" xfId="0" applyNumberFormat="1" applyFont="1" applyFill="1" applyBorder="1" applyAlignment="1">
      <alignment horizontal="center" vertical="center"/>
    </xf>
    <xf numFmtId="41" fontId="26" fillId="11" borderId="3" xfId="44" applyFont="1" applyFill="1" applyBorder="1" applyAlignment="1">
      <alignment vertical="center"/>
    </xf>
    <xf numFmtId="3" fontId="26" fillId="16" borderId="3" xfId="0" applyNumberFormat="1" applyFont="1" applyFill="1" applyBorder="1" applyAlignment="1">
      <alignment horizontal="right" vertical="center"/>
    </xf>
    <xf numFmtId="41" fontId="26" fillId="11" borderId="3" xfId="44" applyFont="1" applyFill="1" applyBorder="1" applyAlignment="1">
      <alignment vertical="center"/>
    </xf>
    <xf numFmtId="3" fontId="26" fillId="16" borderId="3" xfId="0" applyNumberFormat="1" applyFont="1" applyFill="1" applyBorder="1" applyAlignment="1">
      <alignment horizontal="right" vertical="center"/>
    </xf>
    <xf numFmtId="41" fontId="26" fillId="11" borderId="3" xfId="44" applyFont="1" applyFill="1" applyBorder="1" applyAlignment="1">
      <alignment vertical="center"/>
    </xf>
    <xf numFmtId="3" fontId="26" fillId="0" borderId="15" xfId="0" applyNumberFormat="1" applyFont="1" applyBorder="1" applyAlignment="1">
      <alignment horizontal="right" vertical="center"/>
    </xf>
    <xf numFmtId="3" fontId="26" fillId="0" borderId="2" xfId="0" applyNumberFormat="1" applyFont="1" applyBorder="1" applyAlignment="1">
      <alignment horizontal="right" vertical="center"/>
    </xf>
    <xf numFmtId="3" fontId="26" fillId="0" borderId="15" xfId="0" applyNumberFormat="1" applyFont="1" applyBorder="1" applyAlignment="1">
      <alignment horizontal="right" vertical="center"/>
    </xf>
    <xf numFmtId="3" fontId="26" fillId="0" borderId="2" xfId="0" applyNumberFormat="1" applyFont="1" applyBorder="1" applyAlignment="1">
      <alignment horizontal="right" vertical="center"/>
    </xf>
    <xf numFmtId="41" fontId="14" fillId="0" borderId="5" xfId="28" applyFont="1" applyFill="1" applyBorder="1"/>
    <xf numFmtId="0" fontId="3" fillId="11" borderId="3" xfId="15" applyFont="1" applyFill="1" applyBorder="1"/>
    <xf numFmtId="0" fontId="27" fillId="0" borderId="3" xfId="0" applyFont="1" applyFill="1" applyBorder="1" applyAlignment="1">
      <alignment vertical="center" wrapText="1"/>
    </xf>
    <xf numFmtId="165" fontId="50" fillId="0" borderId="3" xfId="121" applyFont="1" applyBorder="1"/>
    <xf numFmtId="0" fontId="29" fillId="0" borderId="10" xfId="0" applyFont="1" applyFill="1" applyBorder="1" applyAlignment="1">
      <alignment horizontal="center" vertical="center" wrapText="1"/>
    </xf>
    <xf numFmtId="0" fontId="0" fillId="0" borderId="10" xfId="0" quotePrefix="1" applyBorder="1"/>
    <xf numFmtId="0" fontId="50" fillId="0" borderId="10" xfId="0" applyFont="1" applyBorder="1"/>
    <xf numFmtId="0" fontId="23" fillId="0" borderId="0" xfId="0" applyFont="1" applyAlignment="1">
      <alignment horizontal="left" vertical="top" wrapText="1"/>
    </xf>
    <xf numFmtId="0" fontId="24" fillId="11" borderId="0" xfId="0" applyFont="1" applyFill="1" applyAlignment="1">
      <alignment horizontal="left" vertical="top" wrapText="1"/>
    </xf>
    <xf numFmtId="0" fontId="24" fillId="0" borderId="0" xfId="0" applyFont="1" applyAlignment="1">
      <alignment horizontal="left" vertical="center" wrapText="1"/>
    </xf>
    <xf numFmtId="170" fontId="44" fillId="4" borderId="0" xfId="4" applyNumberFormat="1" applyFont="1" applyFill="1" applyBorder="1" applyAlignment="1" applyProtection="1">
      <alignment horizontal="left" wrapText="1"/>
    </xf>
    <xf numFmtId="0" fontId="42" fillId="0" borderId="0" xfId="0" applyFont="1" applyBorder="1" applyAlignment="1">
      <alignment horizontal="left" vertical="center"/>
    </xf>
    <xf numFmtId="170" fontId="44" fillId="0" borderId="0" xfId="4" applyNumberFormat="1" applyFont="1" applyFill="1" applyBorder="1" applyAlignment="1" applyProtection="1">
      <alignment horizontal="left" wrapText="1"/>
    </xf>
    <xf numFmtId="167" fontId="19" fillId="0" borderId="0" xfId="31" applyNumberFormat="1" applyFont="1" applyBorder="1" applyAlignment="1">
      <alignment horizontal="left"/>
    </xf>
    <xf numFmtId="170" fontId="41" fillId="4" borderId="0" xfId="4" applyNumberFormat="1" applyFont="1" applyFill="1" applyBorder="1" applyAlignment="1" applyProtection="1">
      <alignment horizontal="center"/>
    </xf>
    <xf numFmtId="0" fontId="53" fillId="0" borderId="0" xfId="0" applyFont="1" applyFill="1" applyAlignment="1">
      <alignment horizontal="left" vertical="center" wrapText="1"/>
    </xf>
    <xf numFmtId="0" fontId="47" fillId="6" borderId="21" xfId="27" applyFont="1" applyFill="1" applyBorder="1" applyAlignment="1">
      <alignment horizontal="center" vertical="center"/>
    </xf>
    <xf numFmtId="0" fontId="47" fillId="7" borderId="21" xfId="27" applyFont="1" applyFill="1" applyBorder="1" applyAlignment="1">
      <alignment horizontal="center" vertical="center" wrapText="1"/>
    </xf>
    <xf numFmtId="0" fontId="47" fillId="8" borderId="21" xfId="27" applyFont="1" applyFill="1" applyBorder="1" applyAlignment="1">
      <alignment horizontal="center" vertical="center"/>
    </xf>
    <xf numFmtId="175" fontId="47" fillId="9" borderId="22" xfId="26" applyNumberFormat="1" applyFont="1" applyFill="1" applyBorder="1" applyAlignment="1">
      <alignment horizontal="center" vertical="center" wrapText="1"/>
    </xf>
    <xf numFmtId="175" fontId="47" fillId="9" borderId="24" xfId="26" applyNumberFormat="1" applyFont="1" applyFill="1" applyBorder="1" applyAlignment="1">
      <alignment horizontal="center" vertical="center" wrapText="1"/>
    </xf>
    <xf numFmtId="175" fontId="3" fillId="0" borderId="0" xfId="26" applyNumberFormat="1" applyFont="1" applyAlignment="1">
      <alignment horizontal="center" wrapText="1"/>
    </xf>
    <xf numFmtId="0" fontId="7" fillId="0" borderId="10" xfId="5" applyFont="1" applyBorder="1" applyAlignment="1">
      <alignment horizontal="center" vertical="center"/>
    </xf>
    <xf numFmtId="0" fontId="7" fillId="0" borderId="4" xfId="5"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7" fillId="0" borderId="13" xfId="5" applyFont="1" applyBorder="1" applyAlignment="1">
      <alignment horizontal="center" vertical="center"/>
    </xf>
    <xf numFmtId="0" fontId="28" fillId="0" borderId="10"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6" fillId="0" borderId="0" xfId="0" applyFont="1" applyAlignment="1">
      <alignment horizontal="left" vertical="top" wrapText="1"/>
    </xf>
    <xf numFmtId="0" fontId="71" fillId="0" borderId="0" xfId="0" applyFont="1" applyAlignment="1">
      <alignment horizontal="left" vertical="center"/>
    </xf>
    <xf numFmtId="0" fontId="27" fillId="16" borderId="10" xfId="0" applyFont="1" applyFill="1" applyBorder="1" applyAlignment="1">
      <alignment horizontal="center" vertical="center"/>
    </xf>
    <xf numFmtId="0" fontId="27" fillId="16" borderId="13" xfId="0" applyFont="1" applyFill="1" applyBorder="1" applyAlignment="1">
      <alignment horizontal="center" vertical="center"/>
    </xf>
    <xf numFmtId="0" fontId="27" fillId="16" borderId="4" xfId="0" applyFont="1" applyFill="1" applyBorder="1" applyAlignment="1">
      <alignment horizontal="center" vertical="center"/>
    </xf>
    <xf numFmtId="0" fontId="26" fillId="0" borderId="0" xfId="0" applyFont="1" applyFill="1" applyAlignment="1">
      <alignment horizontal="left" vertical="top" wrapText="1"/>
    </xf>
    <xf numFmtId="0" fontId="27" fillId="16" borderId="3" xfId="0" applyFont="1" applyFill="1" applyBorder="1" applyAlignment="1">
      <alignment horizontal="center" vertical="center" wrapText="1"/>
    </xf>
    <xf numFmtId="0" fontId="26" fillId="0" borderId="0" xfId="0" applyFont="1" applyFill="1" applyAlignment="1">
      <alignment vertical="top" wrapText="1"/>
    </xf>
    <xf numFmtId="0" fontId="26" fillId="0" borderId="0" xfId="0" applyFont="1" applyAlignment="1">
      <alignment vertical="top" wrapText="1"/>
    </xf>
    <xf numFmtId="0" fontId="24" fillId="11" borderId="10" xfId="0" applyFont="1" applyFill="1" applyBorder="1" applyAlignment="1">
      <alignment horizontal="center"/>
    </xf>
    <xf numFmtId="0" fontId="24" fillId="11" borderId="4" xfId="0" applyFont="1" applyFill="1" applyBorder="1" applyAlignment="1">
      <alignment horizontal="center"/>
    </xf>
    <xf numFmtId="0" fontId="24" fillId="0" borderId="0" xfId="0" applyFont="1" applyAlignment="1">
      <alignment horizontal="left" vertical="top" wrapText="1"/>
    </xf>
    <xf numFmtId="0" fontId="3" fillId="0" borderId="0" xfId="0" applyFont="1" applyFill="1" applyAlignment="1">
      <alignment horizontal="left" vertical="top" wrapText="1"/>
    </xf>
    <xf numFmtId="0" fontId="24" fillId="0" borderId="0" xfId="0" applyFont="1" applyAlignment="1">
      <alignment horizontal="left" vertical="center"/>
    </xf>
    <xf numFmtId="0" fontId="71" fillId="0" borderId="0" xfId="0" applyFont="1" applyAlignment="1">
      <alignment horizontal="left" vertical="top"/>
    </xf>
    <xf numFmtId="0" fontId="24" fillId="11" borderId="3"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3" fillId="0" borderId="0" xfId="0" applyFont="1" applyAlignment="1">
      <alignment horizontal="left" vertical="top"/>
    </xf>
    <xf numFmtId="172" fontId="51" fillId="0" borderId="3" xfId="58" applyNumberFormat="1" applyFont="1" applyBorder="1" applyAlignment="1">
      <alignment horizontal="center"/>
    </xf>
    <xf numFmtId="0" fontId="51" fillId="0" borderId="3" xfId="0" applyFont="1" applyFill="1" applyBorder="1" applyAlignment="1">
      <alignment horizontal="left"/>
    </xf>
    <xf numFmtId="0" fontId="51" fillId="0" borderId="8" xfId="0" applyFont="1" applyFill="1" applyBorder="1" applyAlignment="1">
      <alignment horizontal="left"/>
    </xf>
    <xf numFmtId="0" fontId="51" fillId="0" borderId="3" xfId="0" applyFont="1" applyBorder="1" applyAlignment="1">
      <alignment horizontal="center"/>
    </xf>
    <xf numFmtId="0" fontId="51" fillId="0" borderId="8" xfId="0" applyFont="1" applyBorder="1" applyAlignment="1">
      <alignment horizontal="center"/>
    </xf>
    <xf numFmtId="0" fontId="51" fillId="0" borderId="3" xfId="0" applyFont="1" applyFill="1" applyBorder="1" applyAlignment="1">
      <alignment horizontal="center"/>
    </xf>
    <xf numFmtId="0" fontId="51" fillId="0" borderId="8" xfId="0" applyFont="1" applyFill="1" applyBorder="1" applyAlignment="1">
      <alignment horizontal="center"/>
    </xf>
    <xf numFmtId="0" fontId="24" fillId="11" borderId="13" xfId="0" applyFont="1" applyFill="1" applyBorder="1" applyAlignment="1">
      <alignment horizontal="center"/>
    </xf>
    <xf numFmtId="0" fontId="29" fillId="0" borderId="11" xfId="0" applyFont="1" applyBorder="1" applyAlignment="1">
      <alignment horizontal="left" vertical="center" wrapText="1"/>
    </xf>
    <xf numFmtId="0" fontId="29" fillId="0" borderId="0" xfId="0" applyFont="1" applyBorder="1" applyAlignment="1">
      <alignment horizontal="left" vertical="center" wrapText="1"/>
    </xf>
    <xf numFmtId="0" fontId="29" fillId="0" borderId="20" xfId="0" applyFont="1" applyBorder="1" applyAlignment="1">
      <alignment horizontal="left" vertical="center" wrapText="1"/>
    </xf>
    <xf numFmtId="0" fontId="29" fillId="0" borderId="15" xfId="0" applyFont="1" applyBorder="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left" vertical="center" wrapText="1"/>
    </xf>
    <xf numFmtId="0" fontId="53" fillId="0" borderId="0" xfId="0" applyFont="1" applyAlignment="1">
      <alignment horizontal="left" vertical="top"/>
    </xf>
    <xf numFmtId="0" fontId="23" fillId="11" borderId="0" xfId="0" applyFont="1" applyFill="1" applyAlignment="1">
      <alignment horizontal="left" vertical="top" wrapText="1"/>
    </xf>
    <xf numFmtId="0" fontId="24" fillId="0" borderId="0" xfId="0" applyFont="1" applyAlignment="1">
      <alignment horizontal="left" vertical="top"/>
    </xf>
    <xf numFmtId="0" fontId="43" fillId="0" borderId="0" xfId="0" applyFont="1" applyAlignment="1">
      <alignment horizontal="left" vertical="top" wrapText="1"/>
    </xf>
    <xf numFmtId="0" fontId="50" fillId="0" borderId="0" xfId="0" applyFont="1" applyAlignment="1">
      <alignment horizontal="left" vertical="top" wrapText="1"/>
    </xf>
    <xf numFmtId="0" fontId="23" fillId="0" borderId="0" xfId="0" applyFont="1" applyFill="1" applyAlignment="1">
      <alignment horizontal="left" vertical="top" wrapText="1"/>
    </xf>
    <xf numFmtId="0" fontId="29" fillId="0" borderId="12" xfId="0" applyFont="1" applyBorder="1" applyAlignment="1">
      <alignment horizontal="left" vertical="center" wrapText="1"/>
    </xf>
    <xf numFmtId="0" fontId="29" fillId="0" borderId="2" xfId="0" applyFont="1" applyBorder="1" applyAlignment="1">
      <alignment horizontal="left" vertical="center" wrapText="1"/>
    </xf>
    <xf numFmtId="0" fontId="3" fillId="0" borderId="0" xfId="0" applyFont="1" applyAlignment="1">
      <alignment horizontal="left" vertical="center" wrapText="1"/>
    </xf>
  </cellXfs>
  <cellStyles count="1035">
    <cellStyle name="20% - Énfasis1" xfId="77" builtinId="30" customBuiltin="1"/>
    <cellStyle name="20% - Énfasis2" xfId="81" builtinId="34" customBuiltin="1"/>
    <cellStyle name="20% - Énfasis3" xfId="85" builtinId="38" customBuiltin="1"/>
    <cellStyle name="20% - Énfasis4" xfId="89" builtinId="42" customBuiltin="1"/>
    <cellStyle name="20% - Énfasis5" xfId="93" builtinId="46" customBuiltin="1"/>
    <cellStyle name="20% - Énfasis6" xfId="97" builtinId="50" customBuiltin="1"/>
    <cellStyle name="40% - Énfasis1" xfId="78" builtinId="31" customBuiltin="1"/>
    <cellStyle name="40% - Énfasis2" xfId="82" builtinId="35" customBuiltin="1"/>
    <cellStyle name="40% - Énfasis3" xfId="86" builtinId="39" customBuiltin="1"/>
    <cellStyle name="40% - Énfasis4" xfId="90" builtinId="43" customBuiltin="1"/>
    <cellStyle name="40% - Énfasis5" xfId="94" builtinId="47" customBuiltin="1"/>
    <cellStyle name="40% - Énfasis6" xfId="98" builtinId="51" customBuiltin="1"/>
    <cellStyle name="60% - Énfasis1" xfId="79" builtinId="32" customBuiltin="1"/>
    <cellStyle name="60% - Énfasis2" xfId="83" builtinId="36" customBuiltin="1"/>
    <cellStyle name="60% - Énfasis3" xfId="87" builtinId="40" customBuiltin="1"/>
    <cellStyle name="60% - Énfasis4" xfId="91" builtinId="44" customBuiltin="1"/>
    <cellStyle name="60% - Énfasis5" xfId="95" builtinId="48" customBuiltin="1"/>
    <cellStyle name="60% - Énfasis6" xfId="99" builtinId="52" customBuiltin="1"/>
    <cellStyle name="Buena" xfId="64" builtinId="26" customBuiltin="1"/>
    <cellStyle name="Cálculo" xfId="69" builtinId="22" customBuiltin="1"/>
    <cellStyle name="Celda de comprobación" xfId="71" builtinId="23" customBuiltin="1"/>
    <cellStyle name="Celda vinculada" xfId="70" builtinId="24" customBuiltin="1"/>
    <cellStyle name="Comma [0] 2" xfId="3"/>
    <cellStyle name="Comma [0] 2 2" xfId="10"/>
    <cellStyle name="Comma [0] 2 2 2" xfId="48"/>
    <cellStyle name="Comma [0] 2 2 2 2" xfId="184"/>
    <cellStyle name="Comma [0] 2 2 2 2 2" xfId="426"/>
    <cellStyle name="Comma [0] 2 2 2 2 2 2" xfId="836"/>
    <cellStyle name="Comma [0] 2 2 2 2 3" xfId="256"/>
    <cellStyle name="Comma [0] 2 2 2 2 4" xfId="648"/>
    <cellStyle name="Comma [0] 2 2 2 3" xfId="137"/>
    <cellStyle name="Comma [0] 2 2 2 3 2" xfId="467"/>
    <cellStyle name="Comma [0] 2 2 2 3 2 2" xfId="877"/>
    <cellStyle name="Comma [0] 2 2 2 3 3" xfId="298"/>
    <cellStyle name="Comma [0] 2 2 2 3 4" xfId="689"/>
    <cellStyle name="Comma [0] 2 2 2 4" xfId="212"/>
    <cellStyle name="Comma [0] 2 2 2 4 2" xfId="508"/>
    <cellStyle name="Comma [0] 2 2 2 4 2 2" xfId="918"/>
    <cellStyle name="Comma [0] 2 2 2 4 3" xfId="731"/>
    <cellStyle name="Comma [0] 2 2 2 5" xfId="350"/>
    <cellStyle name="Comma [0] 2 2 2 5 2" xfId="536"/>
    <cellStyle name="Comma [0] 2 2 2 5 2 2" xfId="946"/>
    <cellStyle name="Comma [0] 2 2 2 5 3" xfId="759"/>
    <cellStyle name="Comma [0] 2 2 2 6" xfId="385"/>
    <cellStyle name="Comma [0] 2 2 2 6 2" xfId="795"/>
    <cellStyle name="Comma [0] 2 2 2 7" xfId="580"/>
    <cellStyle name="Comma [0] 2 2 3" xfId="171"/>
    <cellStyle name="Comma [0] 2 2 3 2" xfId="288"/>
    <cellStyle name="Comma [0] 2 2 3 2 2" xfId="457"/>
    <cellStyle name="Comma [0] 2 2 3 2 2 2" xfId="867"/>
    <cellStyle name="Comma [0] 2 2 3 2 3" xfId="679"/>
    <cellStyle name="Comma [0] 2 2 3 3" xfId="323"/>
    <cellStyle name="Comma [0] 2 2 3 3 2" xfId="498"/>
    <cellStyle name="Comma [0] 2 2 3 3 2 2" xfId="908"/>
    <cellStyle name="Comma [0] 2 2 3 3 3" xfId="721"/>
    <cellStyle name="Comma [0] 2 2 3 4" xfId="416"/>
    <cellStyle name="Comma [0] 2 2 3 4 2" xfId="826"/>
    <cellStyle name="Comma [0] 2 2 3 5" xfId="246"/>
    <cellStyle name="Comma [0] 2 2 3 6" xfId="637"/>
    <cellStyle name="Comma [0] 2 2 4" xfId="159"/>
    <cellStyle name="Comma [0] 2 2 4 2" xfId="405"/>
    <cellStyle name="Comma [0] 2 2 4 2 2" xfId="815"/>
    <cellStyle name="Comma [0] 2 2 4 3" xfId="235"/>
    <cellStyle name="Comma [0] 2 2 4 4" xfId="625"/>
    <cellStyle name="Comma [0] 2 2 5" xfId="127"/>
    <cellStyle name="Comma [0] 2 2 5 2" xfId="446"/>
    <cellStyle name="Comma [0] 2 2 5 2 2" xfId="856"/>
    <cellStyle name="Comma [0] 2 2 5 3" xfId="276"/>
    <cellStyle name="Comma [0] 2 2 5 4" xfId="668"/>
    <cellStyle name="Comma [0] 2 2 6" xfId="201"/>
    <cellStyle name="Comma [0] 2 2 6 2" xfId="487"/>
    <cellStyle name="Comma [0] 2 2 6 2 2" xfId="897"/>
    <cellStyle name="Comma [0] 2 2 6 3" xfId="709"/>
    <cellStyle name="Comma [0] 2 2 7" xfId="339"/>
    <cellStyle name="Comma [0] 2 2 7 2" xfId="525"/>
    <cellStyle name="Comma [0] 2 2 7 2 2" xfId="935"/>
    <cellStyle name="Comma [0] 2 2 7 3" xfId="748"/>
    <cellStyle name="Comma [0] 2 2 8" xfId="376"/>
    <cellStyle name="Comma [0] 2 2 8 2" xfId="785"/>
    <cellStyle name="Comma [0] 2 2 9" xfId="563"/>
    <cellStyle name="Comma [0] 2 3" xfId="47"/>
    <cellStyle name="Comma [0] 2 3 2" xfId="183"/>
    <cellStyle name="Comma [0] 2 3 2 2" xfId="425"/>
    <cellStyle name="Comma [0] 2 3 2 2 2" xfId="835"/>
    <cellStyle name="Comma [0] 2 3 2 3" xfId="255"/>
    <cellStyle name="Comma [0] 2 3 2 4" xfId="647"/>
    <cellStyle name="Comma [0] 2 3 3" xfId="136"/>
    <cellStyle name="Comma [0] 2 3 3 2" xfId="466"/>
    <cellStyle name="Comma [0] 2 3 3 2 2" xfId="876"/>
    <cellStyle name="Comma [0] 2 3 3 3" xfId="297"/>
    <cellStyle name="Comma [0] 2 3 3 4" xfId="688"/>
    <cellStyle name="Comma [0] 2 3 4" xfId="211"/>
    <cellStyle name="Comma [0] 2 3 4 2" xfId="507"/>
    <cellStyle name="Comma [0] 2 3 4 2 2" xfId="917"/>
    <cellStyle name="Comma [0] 2 3 4 3" xfId="730"/>
    <cellStyle name="Comma [0] 2 3 5" xfId="349"/>
    <cellStyle name="Comma [0] 2 3 5 2" xfId="535"/>
    <cellStyle name="Comma [0] 2 3 5 2 2" xfId="945"/>
    <cellStyle name="Comma [0] 2 3 5 3" xfId="758"/>
    <cellStyle name="Comma [0] 2 3 6" xfId="384"/>
    <cellStyle name="Comma [0] 2 3 6 2" xfId="794"/>
    <cellStyle name="Comma [0] 2 3 7" xfId="579"/>
    <cellStyle name="Comma [0] 2 4" xfId="124"/>
    <cellStyle name="Comma [0] 2 4 2" xfId="618"/>
    <cellStyle name="Comma [0] 2 5" xfId="158"/>
    <cellStyle name="Comma [0] 2 5 2" xfId="404"/>
    <cellStyle name="Comma [0] 2 5 2 2" xfId="814"/>
    <cellStyle name="Comma [0] 2 5 3" xfId="234"/>
    <cellStyle name="Comma [0] 2 5 4" xfId="624"/>
    <cellStyle name="Comma [0] 2 6" xfId="275"/>
    <cellStyle name="Comma [0] 2 6 2" xfId="445"/>
    <cellStyle name="Comma [0] 2 6 2 2" xfId="855"/>
    <cellStyle name="Comma [0] 2 6 3" xfId="667"/>
    <cellStyle name="Comma [0] 2 7" xfId="317"/>
    <cellStyle name="Comma [0] 2 7 2" xfId="486"/>
    <cellStyle name="Comma [0] 2 7 2 2" xfId="896"/>
    <cellStyle name="Comma [0] 2 7 3" xfId="708"/>
    <cellStyle name="Comma 2" xfId="11"/>
    <cellStyle name="Comma 2 10" xfId="564"/>
    <cellStyle name="Comma 2 2" xfId="26"/>
    <cellStyle name="Comma 2 2 2" xfId="30"/>
    <cellStyle name="Comma 2 2 2 2" xfId="53"/>
    <cellStyle name="Comma 2 2 2 2 2" xfId="189"/>
    <cellStyle name="Comma 2 2 2 2 2 2" xfId="431"/>
    <cellStyle name="Comma 2 2 2 2 2 2 2" xfId="841"/>
    <cellStyle name="Comma 2 2 2 2 2 3" xfId="261"/>
    <cellStyle name="Comma 2 2 2 2 2 4" xfId="653"/>
    <cellStyle name="Comma 2 2 2 2 3" xfId="142"/>
    <cellStyle name="Comma 2 2 2 2 3 2" xfId="472"/>
    <cellStyle name="Comma 2 2 2 2 3 2 2" xfId="882"/>
    <cellStyle name="Comma 2 2 2 2 3 3" xfId="303"/>
    <cellStyle name="Comma 2 2 2 2 3 4" xfId="694"/>
    <cellStyle name="Comma 2 2 2 2 4" xfId="218"/>
    <cellStyle name="Comma 2 2 2 2 4 2" xfId="513"/>
    <cellStyle name="Comma 2 2 2 2 4 2 2" xfId="923"/>
    <cellStyle name="Comma 2 2 2 2 4 3" xfId="736"/>
    <cellStyle name="Comma 2 2 2 2 5" xfId="355"/>
    <cellStyle name="Comma 2 2 2 2 5 2" xfId="541"/>
    <cellStyle name="Comma 2 2 2 2 5 2 2" xfId="951"/>
    <cellStyle name="Comma 2 2 2 2 5 3" xfId="764"/>
    <cellStyle name="Comma 2 2 2 2 6" xfId="390"/>
    <cellStyle name="Comma 2 2 2 2 6 2" xfId="800"/>
    <cellStyle name="Comma 2 2 2 2 7" xfId="585"/>
    <cellStyle name="Comma 2 2 2 3" xfId="175"/>
    <cellStyle name="Comma 2 2 2 3 2" xfId="292"/>
    <cellStyle name="Comma 2 2 2 3 2 2" xfId="461"/>
    <cellStyle name="Comma 2 2 2 3 2 2 2" xfId="871"/>
    <cellStyle name="Comma 2 2 2 3 2 3" xfId="683"/>
    <cellStyle name="Comma 2 2 2 3 3" xfId="327"/>
    <cellStyle name="Comma 2 2 2 3 3 2" xfId="502"/>
    <cellStyle name="Comma 2 2 2 3 3 2 2" xfId="912"/>
    <cellStyle name="Comma 2 2 2 3 3 3" xfId="725"/>
    <cellStyle name="Comma 2 2 2 3 4" xfId="420"/>
    <cellStyle name="Comma 2 2 2 3 4 2" xfId="830"/>
    <cellStyle name="Comma 2 2 2 3 5" xfId="250"/>
    <cellStyle name="Comma 2 2 2 3 6" xfId="641"/>
    <cellStyle name="Comma 2 2 2 4" xfId="164"/>
    <cellStyle name="Comma 2 2 2 4 2" xfId="410"/>
    <cellStyle name="Comma 2 2 2 4 2 2" xfId="820"/>
    <cellStyle name="Comma 2 2 2 4 3" xfId="240"/>
    <cellStyle name="Comma 2 2 2 4 4" xfId="630"/>
    <cellStyle name="Comma 2 2 2 5" xfId="131"/>
    <cellStyle name="Comma 2 2 2 5 2" xfId="451"/>
    <cellStyle name="Comma 2 2 2 5 2 2" xfId="861"/>
    <cellStyle name="Comma 2 2 2 5 3" xfId="281"/>
    <cellStyle name="Comma 2 2 2 5 4" xfId="673"/>
    <cellStyle name="Comma 2 2 2 6" xfId="205"/>
    <cellStyle name="Comma 2 2 2 6 2" xfId="492"/>
    <cellStyle name="Comma 2 2 2 6 2 2" xfId="902"/>
    <cellStyle name="Comma 2 2 2 6 3" xfId="714"/>
    <cellStyle name="Comma 2 2 2 7" xfId="344"/>
    <cellStyle name="Comma 2 2 2 7 2" xfId="530"/>
    <cellStyle name="Comma 2 2 2 7 2 2" xfId="940"/>
    <cellStyle name="Comma 2 2 2 7 3" xfId="753"/>
    <cellStyle name="Comma 2 2 2 8" xfId="379"/>
    <cellStyle name="Comma 2 2 2 8 2" xfId="789"/>
    <cellStyle name="Comma 2 2 2 9" xfId="572"/>
    <cellStyle name="Comma 2 2 3" xfId="51"/>
    <cellStyle name="Comma 2 2 3 2" xfId="187"/>
    <cellStyle name="Comma 2 2 3 2 2" xfId="429"/>
    <cellStyle name="Comma 2 2 3 2 2 2" xfId="839"/>
    <cellStyle name="Comma 2 2 3 2 3" xfId="259"/>
    <cellStyle name="Comma 2 2 3 2 4" xfId="651"/>
    <cellStyle name="Comma 2 2 3 3" xfId="140"/>
    <cellStyle name="Comma 2 2 3 3 2" xfId="470"/>
    <cellStyle name="Comma 2 2 3 3 2 2" xfId="880"/>
    <cellStyle name="Comma 2 2 3 3 3" xfId="301"/>
    <cellStyle name="Comma 2 2 3 3 4" xfId="692"/>
    <cellStyle name="Comma 2 2 3 4" xfId="215"/>
    <cellStyle name="Comma 2 2 3 4 2" xfId="511"/>
    <cellStyle name="Comma 2 2 3 4 2 2" xfId="921"/>
    <cellStyle name="Comma 2 2 3 4 3" xfId="734"/>
    <cellStyle name="Comma 2 2 3 5" xfId="353"/>
    <cellStyle name="Comma 2 2 3 5 2" xfId="539"/>
    <cellStyle name="Comma 2 2 3 5 2 2" xfId="949"/>
    <cellStyle name="Comma 2 2 3 5 3" xfId="762"/>
    <cellStyle name="Comma 2 2 3 6" xfId="388"/>
    <cellStyle name="Comma 2 2 3 6 2" xfId="798"/>
    <cellStyle name="Comma 2 2 3 7" xfId="583"/>
    <cellStyle name="Comma 2 2 4" xfId="120"/>
    <cellStyle name="Comma 2 2 4 2" xfId="616"/>
    <cellStyle name="Comma 2 2 5" xfId="162"/>
    <cellStyle name="Comma 2 2 5 2" xfId="408"/>
    <cellStyle name="Comma 2 2 5 2 2" xfId="818"/>
    <cellStyle name="Comma 2 2 5 3" xfId="238"/>
    <cellStyle name="Comma 2 2 5 4" xfId="628"/>
    <cellStyle name="Comma 2 2 6" xfId="279"/>
    <cellStyle name="Comma 2 2 6 2" xfId="449"/>
    <cellStyle name="Comma 2 2 6 2 2" xfId="859"/>
    <cellStyle name="Comma 2 2 6 3" xfId="671"/>
    <cellStyle name="Comma 2 2 7" xfId="318"/>
    <cellStyle name="Comma 2 2 7 2" xfId="490"/>
    <cellStyle name="Comma 2 2 7 2 2" xfId="900"/>
    <cellStyle name="Comma 2 2 7 3" xfId="712"/>
    <cellStyle name="Comma 2 3" xfId="49"/>
    <cellStyle name="Comma 2 3 2" xfId="185"/>
    <cellStyle name="Comma 2 3 2 2" xfId="427"/>
    <cellStyle name="Comma 2 3 2 2 2" xfId="837"/>
    <cellStyle name="Comma 2 3 2 3" xfId="257"/>
    <cellStyle name="Comma 2 3 2 4" xfId="649"/>
    <cellStyle name="Comma 2 3 3" xfId="138"/>
    <cellStyle name="Comma 2 3 3 2" xfId="468"/>
    <cellStyle name="Comma 2 3 3 2 2" xfId="878"/>
    <cellStyle name="Comma 2 3 3 3" xfId="299"/>
    <cellStyle name="Comma 2 3 3 4" xfId="690"/>
    <cellStyle name="Comma 2 3 4" xfId="213"/>
    <cellStyle name="Comma 2 3 4 2" xfId="509"/>
    <cellStyle name="Comma 2 3 4 2 2" xfId="919"/>
    <cellStyle name="Comma 2 3 4 3" xfId="732"/>
    <cellStyle name="Comma 2 3 5" xfId="351"/>
    <cellStyle name="Comma 2 3 5 2" xfId="537"/>
    <cellStyle name="Comma 2 3 5 2 2" xfId="947"/>
    <cellStyle name="Comma 2 3 5 3" xfId="760"/>
    <cellStyle name="Comma 2 3 6" xfId="386"/>
    <cellStyle name="Comma 2 3 6 2" xfId="796"/>
    <cellStyle name="Comma 2 3 7" xfId="581"/>
    <cellStyle name="Comma 2 4" xfId="172"/>
    <cellStyle name="Comma 2 4 2" xfId="289"/>
    <cellStyle name="Comma 2 4 2 2" xfId="458"/>
    <cellStyle name="Comma 2 4 2 2 2" xfId="868"/>
    <cellStyle name="Comma 2 4 2 3" xfId="680"/>
    <cellStyle name="Comma 2 4 3" xfId="324"/>
    <cellStyle name="Comma 2 4 3 2" xfId="499"/>
    <cellStyle name="Comma 2 4 3 2 2" xfId="909"/>
    <cellStyle name="Comma 2 4 3 3" xfId="722"/>
    <cellStyle name="Comma 2 4 4" xfId="417"/>
    <cellStyle name="Comma 2 4 4 2" xfId="827"/>
    <cellStyle name="Comma 2 4 5" xfId="247"/>
    <cellStyle name="Comma 2 4 6" xfId="638"/>
    <cellStyle name="Comma 2 5" xfId="160"/>
    <cellStyle name="Comma 2 5 2" xfId="406"/>
    <cellStyle name="Comma 2 5 2 2" xfId="816"/>
    <cellStyle name="Comma 2 5 3" xfId="236"/>
    <cellStyle name="Comma 2 5 4" xfId="626"/>
    <cellStyle name="Comma 2 6" xfId="128"/>
    <cellStyle name="Comma 2 6 2" xfId="447"/>
    <cellStyle name="Comma 2 6 2 2" xfId="857"/>
    <cellStyle name="Comma 2 6 3" xfId="277"/>
    <cellStyle name="Comma 2 6 4" xfId="669"/>
    <cellStyle name="Comma 2 7" xfId="202"/>
    <cellStyle name="Comma 2 7 2" xfId="488"/>
    <cellStyle name="Comma 2 7 2 2" xfId="898"/>
    <cellStyle name="Comma 2 7 3" xfId="710"/>
    <cellStyle name="Comma 2 8" xfId="340"/>
    <cellStyle name="Comma 2 8 2" xfId="526"/>
    <cellStyle name="Comma 2 8 2 2" xfId="936"/>
    <cellStyle name="Comma 2 8 3" xfId="749"/>
    <cellStyle name="Comma 2 9" xfId="377"/>
    <cellStyle name="Comma 2 9 2" xfId="786"/>
    <cellStyle name="Comma 3" xfId="22"/>
    <cellStyle name="Comma 3 2" xfId="109"/>
    <cellStyle name="Comma 3 2 2" xfId="605"/>
    <cellStyle name="Comma 3 3" xfId="567"/>
    <cellStyle name="Comma 4" xfId="23"/>
    <cellStyle name="Comma 4 2" xfId="110"/>
    <cellStyle name="Comma 4 2 2" xfId="606"/>
    <cellStyle name="Comma 4 3" xfId="568"/>
    <cellStyle name="Comma 5" xfId="9"/>
    <cellStyle name="Comma 5 2" xfId="107"/>
    <cellStyle name="Comma 5 2 2" xfId="603"/>
    <cellStyle name="Comma 5 3" xfId="562"/>
    <cellStyle name="Comma 6" xfId="19"/>
    <cellStyle name="Comma 6 2" xfId="108"/>
    <cellStyle name="Comma 6 2 2" xfId="604"/>
    <cellStyle name="Comma 6 3" xfId="566"/>
    <cellStyle name="Comma 7" xfId="24"/>
    <cellStyle name="Comma 7 2" xfId="111"/>
    <cellStyle name="Comma 7 2 2" xfId="607"/>
    <cellStyle name="Comma 7 3" xfId="569"/>
    <cellStyle name="Comma 8" xfId="25"/>
    <cellStyle name="Comma 8 2" xfId="112"/>
    <cellStyle name="Comma 8 2 2" xfId="608"/>
    <cellStyle name="Comma 8 3" xfId="570"/>
    <cellStyle name="Encabezado 1" xfId="60" builtinId="16" customBuiltin="1"/>
    <cellStyle name="Encabezado 4" xfId="63" builtinId="19" customBuiltin="1"/>
    <cellStyle name="Énfasis1" xfId="76" builtinId="29" customBuiltin="1"/>
    <cellStyle name="Énfasis2" xfId="80" builtinId="33" customBuiltin="1"/>
    <cellStyle name="Énfasis3" xfId="84" builtinId="37" customBuiltin="1"/>
    <cellStyle name="Énfasis4" xfId="88" builtinId="41" customBuiltin="1"/>
    <cellStyle name="Énfasis5" xfId="92" builtinId="45" customBuiltin="1"/>
    <cellStyle name="Énfasis6" xfId="96" builtinId="49" customBuiltin="1"/>
    <cellStyle name="Entrada" xfId="67" builtinId="20" customBuiltin="1"/>
    <cellStyle name="Incorrecto" xfId="65" builtinId="27" customBuiltin="1"/>
    <cellStyle name="Millares" xfId="1" builtinId="3"/>
    <cellStyle name="Millares [0]" xfId="28" builtinId="6"/>
    <cellStyle name="Millares [0] 10" xfId="204"/>
    <cellStyle name="Millares [0] 10 2" xfId="788"/>
    <cellStyle name="Millares [0] 11" xfId="225"/>
    <cellStyle name="Millares [0] 12" xfId="571"/>
    <cellStyle name="Millares [0] 2" xfId="29"/>
    <cellStyle name="Millares [0] 2 2" xfId="44"/>
    <cellStyle name="Millares [0] 2 2 2" xfId="56"/>
    <cellStyle name="Millares [0] 2 2 2 2" xfId="192"/>
    <cellStyle name="Millares [0] 2 2 2 2 2" xfId="434"/>
    <cellStyle name="Millares [0] 2 2 2 2 2 2" xfId="844"/>
    <cellStyle name="Millares [0] 2 2 2 2 3" xfId="264"/>
    <cellStyle name="Millares [0] 2 2 2 2 4" xfId="656"/>
    <cellStyle name="Millares [0] 2 2 2 3" xfId="145"/>
    <cellStyle name="Millares [0] 2 2 2 3 2" xfId="475"/>
    <cellStyle name="Millares [0] 2 2 2 3 2 2" xfId="885"/>
    <cellStyle name="Millares [0] 2 2 2 3 3" xfId="306"/>
    <cellStyle name="Millares [0] 2 2 2 3 4" xfId="697"/>
    <cellStyle name="Millares [0] 2 2 2 4" xfId="221"/>
    <cellStyle name="Millares [0] 2 2 2 4 2" xfId="516"/>
    <cellStyle name="Millares [0] 2 2 2 4 2 2" xfId="926"/>
    <cellStyle name="Millares [0] 2 2 2 4 3" xfId="739"/>
    <cellStyle name="Millares [0] 2 2 2 5" xfId="358"/>
    <cellStyle name="Millares [0] 2 2 2 5 2" xfId="544"/>
    <cellStyle name="Millares [0] 2 2 2 5 2 2" xfId="954"/>
    <cellStyle name="Millares [0] 2 2 2 5 3" xfId="767"/>
    <cellStyle name="Millares [0] 2 2 2 6" xfId="393"/>
    <cellStyle name="Millares [0] 2 2 2 6 2" xfId="803"/>
    <cellStyle name="Millares [0] 2 2 2 7" xfId="588"/>
    <cellStyle name="Millares [0] 2 2 3" xfId="180"/>
    <cellStyle name="Millares [0] 2 2 3 2" xfId="423"/>
    <cellStyle name="Millares [0] 2 2 3 2 2" xfId="833"/>
    <cellStyle name="Millares [0] 2 2 3 3" xfId="253"/>
    <cellStyle name="Millares [0] 2 2 3 4" xfId="645"/>
    <cellStyle name="Millares [0] 2 2 4" xfId="134"/>
    <cellStyle name="Millares [0] 2 2 4 2" xfId="464"/>
    <cellStyle name="Millares [0] 2 2 4 2 2" xfId="874"/>
    <cellStyle name="Millares [0] 2 2 4 3" xfId="295"/>
    <cellStyle name="Millares [0] 2 2 4 4" xfId="686"/>
    <cellStyle name="Millares [0] 2 2 5" xfId="208"/>
    <cellStyle name="Millares [0] 2 2 5 2" xfId="505"/>
    <cellStyle name="Millares [0] 2 2 5 2 2" xfId="915"/>
    <cellStyle name="Millares [0] 2 2 5 3" xfId="728"/>
    <cellStyle name="Millares [0] 2 2 6" xfId="347"/>
    <cellStyle name="Millares [0] 2 2 6 2" xfId="533"/>
    <cellStyle name="Millares [0] 2 2 6 2 2" xfId="943"/>
    <cellStyle name="Millares [0] 2 2 6 3" xfId="756"/>
    <cellStyle name="Millares [0] 2 2 7" xfId="382"/>
    <cellStyle name="Millares [0] 2 2 7 2" xfId="792"/>
    <cellStyle name="Millares [0] 2 2 8" xfId="577"/>
    <cellStyle name="Millares [0] 2 3" xfId="121"/>
    <cellStyle name="Millares [0] 2 3 2" xfId="217"/>
    <cellStyle name="Millares [0] 2 4" xfId="154"/>
    <cellStyle name="Millares [0] 2 4 2" xfId="401"/>
    <cellStyle name="Millares [0] 2 4 2 2" xfId="811"/>
    <cellStyle name="Millares [0] 2 4 3" xfId="231"/>
    <cellStyle name="Millares [0] 2 4 4" xfId="620"/>
    <cellStyle name="Millares [0] 2 5" xfId="272"/>
    <cellStyle name="Millares [0] 2 5 2" xfId="442"/>
    <cellStyle name="Millares [0] 2 5 2 2" xfId="852"/>
    <cellStyle name="Millares [0] 2 5 3" xfId="664"/>
    <cellStyle name="Millares [0] 2 6" xfId="314"/>
    <cellStyle name="Millares [0] 2 6 2" xfId="483"/>
    <cellStyle name="Millares [0] 2 6 2 2" xfId="893"/>
    <cellStyle name="Millares [0] 2 6 3" xfId="705"/>
    <cellStyle name="Millares [0] 3" xfId="42"/>
    <cellStyle name="Millares [0] 3 2" xfId="55"/>
    <cellStyle name="Millares [0] 3 2 2" xfId="191"/>
    <cellStyle name="Millares [0] 3 2 2 2" xfId="433"/>
    <cellStyle name="Millares [0] 3 2 2 2 2" xfId="843"/>
    <cellStyle name="Millares [0] 3 2 2 3" xfId="263"/>
    <cellStyle name="Millares [0] 3 2 2 4" xfId="655"/>
    <cellStyle name="Millares [0] 3 2 3" xfId="144"/>
    <cellStyle name="Millares [0] 3 2 3 2" xfId="474"/>
    <cellStyle name="Millares [0] 3 2 3 2 2" xfId="884"/>
    <cellStyle name="Millares [0] 3 2 3 3" xfId="305"/>
    <cellStyle name="Millares [0] 3 2 3 4" xfId="696"/>
    <cellStyle name="Millares [0] 3 2 4" xfId="220"/>
    <cellStyle name="Millares [0] 3 2 4 2" xfId="515"/>
    <cellStyle name="Millares [0] 3 2 4 2 2" xfId="925"/>
    <cellStyle name="Millares [0] 3 2 4 3" xfId="738"/>
    <cellStyle name="Millares [0] 3 2 5" xfId="357"/>
    <cellStyle name="Millares [0] 3 2 5 2" xfId="543"/>
    <cellStyle name="Millares [0] 3 2 5 2 2" xfId="953"/>
    <cellStyle name="Millares [0] 3 2 5 3" xfId="766"/>
    <cellStyle name="Millares [0] 3 2 6" xfId="392"/>
    <cellStyle name="Millares [0] 3 2 6 2" xfId="802"/>
    <cellStyle name="Millares [0] 3 2 7" xfId="587"/>
    <cellStyle name="Millares [0] 3 3" xfId="179"/>
    <cellStyle name="Millares [0] 3 3 2" xfId="294"/>
    <cellStyle name="Millares [0] 3 3 2 2" xfId="463"/>
    <cellStyle name="Millares [0] 3 3 2 2 2" xfId="873"/>
    <cellStyle name="Millares [0] 3 3 2 3" xfId="685"/>
    <cellStyle name="Millares [0] 3 3 3" xfId="328"/>
    <cellStyle name="Millares [0] 3 3 3 2" xfId="504"/>
    <cellStyle name="Millares [0] 3 3 3 2 2" xfId="914"/>
    <cellStyle name="Millares [0] 3 3 3 3" xfId="727"/>
    <cellStyle name="Millares [0] 3 3 4" xfId="422"/>
    <cellStyle name="Millares [0] 3 3 4 2" xfId="832"/>
    <cellStyle name="Millares [0] 3 3 5" xfId="252"/>
    <cellStyle name="Millares [0] 3 3 6" xfId="644"/>
    <cellStyle name="Millares [0] 3 4" xfId="163"/>
    <cellStyle name="Millares [0] 3 4 2" xfId="409"/>
    <cellStyle name="Millares [0] 3 4 2 2" xfId="819"/>
    <cellStyle name="Millares [0] 3 4 3" xfId="239"/>
    <cellStyle name="Millares [0] 3 4 4" xfId="629"/>
    <cellStyle name="Millares [0] 3 5" xfId="133"/>
    <cellStyle name="Millares [0] 3 5 2" xfId="450"/>
    <cellStyle name="Millares [0] 3 5 2 2" xfId="860"/>
    <cellStyle name="Millares [0] 3 5 3" xfId="280"/>
    <cellStyle name="Millares [0] 3 5 4" xfId="672"/>
    <cellStyle name="Millares [0] 3 6" xfId="207"/>
    <cellStyle name="Millares [0] 3 6 2" xfId="491"/>
    <cellStyle name="Millares [0] 3 6 2 2" xfId="901"/>
    <cellStyle name="Millares [0] 3 6 3" xfId="713"/>
    <cellStyle name="Millares [0] 3 7" xfId="346"/>
    <cellStyle name="Millares [0] 3 7 2" xfId="532"/>
    <cellStyle name="Millares [0] 3 7 2 2" xfId="942"/>
    <cellStyle name="Millares [0] 3 7 3" xfId="755"/>
    <cellStyle name="Millares [0] 3 8" xfId="381"/>
    <cellStyle name="Millares [0] 3 8 2" xfId="791"/>
    <cellStyle name="Millares [0] 3 9" xfId="575"/>
    <cellStyle name="Millares [0] 4" xfId="52"/>
    <cellStyle name="Millares [0] 4 2" xfId="188"/>
    <cellStyle name="Millares [0] 4 2 2" xfId="302"/>
    <cellStyle name="Millares [0] 4 2 2 2" xfId="471"/>
    <cellStyle name="Millares [0] 4 2 2 2 2" xfId="881"/>
    <cellStyle name="Millares [0] 4 2 2 3" xfId="693"/>
    <cellStyle name="Millares [0] 4 2 3" xfId="329"/>
    <cellStyle name="Millares [0] 4 2 3 2" xfId="512"/>
    <cellStyle name="Millares [0] 4 2 3 2 2" xfId="922"/>
    <cellStyle name="Millares [0] 4 2 3 3" xfId="735"/>
    <cellStyle name="Millares [0] 4 2 4" xfId="430"/>
    <cellStyle name="Millares [0] 4 2 4 2" xfId="840"/>
    <cellStyle name="Millares [0] 4 2 5" xfId="260"/>
    <cellStyle name="Millares [0] 4 2 6" xfId="652"/>
    <cellStyle name="Millares [0] 4 3" xfId="167"/>
    <cellStyle name="Millares [0] 4 3 2" xfId="413"/>
    <cellStyle name="Millares [0] 4 3 2 2" xfId="823"/>
    <cellStyle name="Millares [0] 4 3 3" xfId="243"/>
    <cellStyle name="Millares [0] 4 3 4" xfId="633"/>
    <cellStyle name="Millares [0] 4 4" xfId="141"/>
    <cellStyle name="Millares [0] 4 4 2" xfId="454"/>
    <cellStyle name="Millares [0] 4 4 2 2" xfId="864"/>
    <cellStyle name="Millares [0] 4 4 3" xfId="284"/>
    <cellStyle name="Millares [0] 4 4 4" xfId="676"/>
    <cellStyle name="Millares [0] 4 5" xfId="216"/>
    <cellStyle name="Millares [0] 4 5 2" xfId="495"/>
    <cellStyle name="Millares [0] 4 5 2 2" xfId="905"/>
    <cellStyle name="Millares [0] 4 5 3" xfId="717"/>
    <cellStyle name="Millares [0] 4 6" xfId="354"/>
    <cellStyle name="Millares [0] 4 6 2" xfId="540"/>
    <cellStyle name="Millares [0] 4 6 2 2" xfId="950"/>
    <cellStyle name="Millares [0] 4 6 3" xfId="763"/>
    <cellStyle name="Millares [0] 4 7" xfId="389"/>
    <cellStyle name="Millares [0] 4 7 2" xfId="799"/>
    <cellStyle name="Millares [0] 4 8" xfId="584"/>
    <cellStyle name="Millares [0] 5" xfId="103"/>
    <cellStyle name="Millares [0] 5 2" xfId="193"/>
    <cellStyle name="Millares [0] 5 2 2" xfId="307"/>
    <cellStyle name="Millares [0] 5 2 2 2" xfId="476"/>
    <cellStyle name="Millares [0] 5 2 2 2 2" xfId="886"/>
    <cellStyle name="Millares [0] 5 2 2 3" xfId="698"/>
    <cellStyle name="Millares [0] 5 2 3" xfId="330"/>
    <cellStyle name="Millares [0] 5 2 3 2" xfId="517"/>
    <cellStyle name="Millares [0] 5 2 3 2 2" xfId="927"/>
    <cellStyle name="Millares [0] 5 2 3 3" xfId="740"/>
    <cellStyle name="Millares [0] 5 2 4" xfId="435"/>
    <cellStyle name="Millares [0] 5 2 4 2" xfId="845"/>
    <cellStyle name="Millares [0] 5 2 5" xfId="265"/>
    <cellStyle name="Millares [0] 5 2 6" xfId="657"/>
    <cellStyle name="Millares [0] 5 3" xfId="155"/>
    <cellStyle name="Millares [0] 5 3 2" xfId="402"/>
    <cellStyle name="Millares [0] 5 3 2 2" xfId="812"/>
    <cellStyle name="Millares [0] 5 3 3" xfId="232"/>
    <cellStyle name="Millares [0] 5 3 4" xfId="621"/>
    <cellStyle name="Millares [0] 5 4" xfId="147"/>
    <cellStyle name="Millares [0] 5 4 2" xfId="443"/>
    <cellStyle name="Millares [0] 5 4 2 2" xfId="853"/>
    <cellStyle name="Millares [0] 5 4 3" xfId="273"/>
    <cellStyle name="Millares [0] 5 4 4" xfId="665"/>
    <cellStyle name="Millares [0] 5 5" xfId="209"/>
    <cellStyle name="Millares [0] 5 5 2" xfId="484"/>
    <cellStyle name="Millares [0] 5 5 2 2" xfId="894"/>
    <cellStyle name="Millares [0] 5 5 3" xfId="706"/>
    <cellStyle name="Millares [0] 5 6" xfId="361"/>
    <cellStyle name="Millares [0] 5 6 2" xfId="547"/>
    <cellStyle name="Millares [0] 5 6 2 2" xfId="957"/>
    <cellStyle name="Millares [0] 5 6 3" xfId="770"/>
    <cellStyle name="Millares [0] 5 7" xfId="394"/>
    <cellStyle name="Millares [0] 5 7 2" xfId="804"/>
    <cellStyle name="Millares [0] 5 8" xfId="600"/>
    <cellStyle name="Millares [0] 6" xfId="116"/>
    <cellStyle name="Millares [0] 6 2" xfId="198"/>
    <cellStyle name="Millares [0] 6 2 2" xfId="312"/>
    <cellStyle name="Millares [0] 6 2 2 2" xfId="481"/>
    <cellStyle name="Millares [0] 6 2 2 2 2" xfId="891"/>
    <cellStyle name="Millares [0] 6 2 2 3" xfId="703"/>
    <cellStyle name="Millares [0] 6 2 3" xfId="335"/>
    <cellStyle name="Millares [0] 6 2 3 2" xfId="522"/>
    <cellStyle name="Millares [0] 6 2 3 2 2" xfId="932"/>
    <cellStyle name="Millares [0] 6 2 3 3" xfId="745"/>
    <cellStyle name="Millares [0] 6 2 4" xfId="440"/>
    <cellStyle name="Millares [0] 6 2 4 2" xfId="850"/>
    <cellStyle name="Millares [0] 6 2 5" xfId="270"/>
    <cellStyle name="Millares [0] 6 2 6" xfId="662"/>
    <cellStyle name="Millares [0] 6 3" xfId="168"/>
    <cellStyle name="Millares [0] 6 3 2" xfId="414"/>
    <cellStyle name="Millares [0] 6 3 2 2" xfId="824"/>
    <cellStyle name="Millares [0] 6 3 3" xfId="244"/>
    <cellStyle name="Millares [0] 6 3 4" xfId="634"/>
    <cellStyle name="Millares [0] 6 4" xfId="152"/>
    <cellStyle name="Millares [0] 6 4 2" xfId="455"/>
    <cellStyle name="Millares [0] 6 4 2 2" xfId="865"/>
    <cellStyle name="Millares [0] 6 4 3" xfId="285"/>
    <cellStyle name="Millares [0] 6 4 4" xfId="677"/>
    <cellStyle name="Millares [0] 6 5" xfId="222"/>
    <cellStyle name="Millares [0] 6 5 2" xfId="496"/>
    <cellStyle name="Millares [0] 6 5 2 2" xfId="906"/>
    <cellStyle name="Millares [0] 6 5 3" xfId="718"/>
    <cellStyle name="Millares [0] 6 6" xfId="366"/>
    <cellStyle name="Millares [0] 6 6 2" xfId="552"/>
    <cellStyle name="Millares [0] 6 6 2 2" xfId="962"/>
    <cellStyle name="Millares [0] 6 6 3" xfId="775"/>
    <cellStyle name="Millares [0] 6 7" xfId="399"/>
    <cellStyle name="Millares [0] 6 7 2" xfId="809"/>
    <cellStyle name="Millares [0] 6 8" xfId="612"/>
    <cellStyle name="Millares [0] 7" xfId="102"/>
    <cellStyle name="Millares [0] 7 2" xfId="599"/>
    <cellStyle name="Millares [0] 8" xfId="174"/>
    <cellStyle name="Millares [0] 8 2" xfId="291"/>
    <cellStyle name="Millares [0] 8 2 2" xfId="460"/>
    <cellStyle name="Millares [0] 8 2 2 2" xfId="870"/>
    <cellStyle name="Millares [0] 8 2 3" xfId="682"/>
    <cellStyle name="Millares [0] 8 3" xfId="326"/>
    <cellStyle name="Millares [0] 8 3 2" xfId="501"/>
    <cellStyle name="Millares [0] 8 3 2 2" xfId="911"/>
    <cellStyle name="Millares [0] 8 3 3" xfId="724"/>
    <cellStyle name="Millares [0] 8 4" xfId="419"/>
    <cellStyle name="Millares [0] 8 4 2" xfId="829"/>
    <cellStyle name="Millares [0] 8 5" xfId="249"/>
    <cellStyle name="Millares [0] 8 6" xfId="640"/>
    <cellStyle name="Millares [0] 9" xfId="130"/>
    <cellStyle name="Millares [0] 9 2" xfId="529"/>
    <cellStyle name="Millares [0] 9 2 2" xfId="939"/>
    <cellStyle name="Millares [0] 9 3" xfId="343"/>
    <cellStyle name="Millares [0] 9 4" xfId="752"/>
    <cellStyle name="Millares 10" xfId="58"/>
    <cellStyle name="Millares 10 2" xfId="119"/>
    <cellStyle name="Millares 10 2 2" xfId="615"/>
    <cellStyle name="Millares 10 3" xfId="590"/>
    <cellStyle name="Millares 100" xfId="972"/>
    <cellStyle name="Millares 101" xfId="1023"/>
    <cellStyle name="Millares 102" xfId="981"/>
    <cellStyle name="Millares 11" xfId="125"/>
    <cellStyle name="Millares 11 2" xfId="199"/>
    <cellStyle name="Millares 11 2 2" xfId="441"/>
    <cellStyle name="Millares 11 2 2 2" xfId="851"/>
    <cellStyle name="Millares 11 2 3" xfId="271"/>
    <cellStyle name="Millares 11 2 4" xfId="663"/>
    <cellStyle name="Millares 11 3" xfId="153"/>
    <cellStyle name="Millares 11 3 2" xfId="482"/>
    <cellStyle name="Millares 11 3 2 2" xfId="892"/>
    <cellStyle name="Millares 11 3 3" xfId="313"/>
    <cellStyle name="Millares 11 3 4" xfId="704"/>
    <cellStyle name="Millares 11 4" xfId="336"/>
    <cellStyle name="Millares 11 4 2" xfId="523"/>
    <cellStyle name="Millares 11 4 2 2" xfId="933"/>
    <cellStyle name="Millares 11 4 3" xfId="746"/>
    <cellStyle name="Millares 11 5" xfId="367"/>
    <cellStyle name="Millares 11 5 2" xfId="553"/>
    <cellStyle name="Millares 11 5 2 2" xfId="963"/>
    <cellStyle name="Millares 11 5 3" xfId="776"/>
    <cellStyle name="Millares 11 6" xfId="400"/>
    <cellStyle name="Millares 11 6 2" xfId="810"/>
    <cellStyle name="Millares 11 7" xfId="230"/>
    <cellStyle name="Millares 11 8" xfId="619"/>
    <cellStyle name="Millares 12" xfId="100"/>
    <cellStyle name="Millares 12 2" xfId="597"/>
    <cellStyle name="Millares 13" xfId="170"/>
    <cellStyle name="Millares 13 2" xfId="287"/>
    <cellStyle name="Millares 13 2 2" xfId="456"/>
    <cellStyle name="Millares 13 2 2 2" xfId="866"/>
    <cellStyle name="Millares 13 2 3" xfId="678"/>
    <cellStyle name="Millares 13 3" xfId="322"/>
    <cellStyle name="Millares 13 3 2" xfId="497"/>
    <cellStyle name="Millares 13 3 2 2" xfId="907"/>
    <cellStyle name="Millares 13 3 3" xfId="720"/>
    <cellStyle name="Millares 13 4" xfId="415"/>
    <cellStyle name="Millares 13 4 2" xfId="825"/>
    <cellStyle name="Millares 13 5" xfId="245"/>
    <cellStyle name="Millares 13 6" xfId="636"/>
    <cellStyle name="Millares 14" xfId="169"/>
    <cellStyle name="Millares 14 2" xfId="635"/>
    <cellStyle name="Millares 15" xfId="156"/>
    <cellStyle name="Millares 15 2" xfId="622"/>
    <cellStyle name="Millares 16" xfId="126"/>
    <cellStyle name="Millares 16 2" xfId="286"/>
    <cellStyle name="Millares 16 3" xfId="1016"/>
    <cellStyle name="Millares 17" xfId="146"/>
    <cellStyle name="Millares 17 2" xfId="321"/>
    <cellStyle name="Millares 17 3" xfId="985"/>
    <cellStyle name="Millares 18" xfId="200"/>
    <cellStyle name="Millares 18 2" xfId="315"/>
    <cellStyle name="Millares 18 3" xfId="1001"/>
    <cellStyle name="Millares 19" xfId="337"/>
    <cellStyle name="Millares 19 2" xfId="39"/>
    <cellStyle name="Millares 19 2 2" xfId="54"/>
    <cellStyle name="Millares 19 2 2 2" xfId="190"/>
    <cellStyle name="Millares 19 2 2 2 2" xfId="432"/>
    <cellStyle name="Millares 19 2 2 2 2 2" xfId="842"/>
    <cellStyle name="Millares 19 2 2 2 3" xfId="262"/>
    <cellStyle name="Millares 19 2 2 2 4" xfId="654"/>
    <cellStyle name="Millares 19 2 2 3" xfId="143"/>
    <cellStyle name="Millares 19 2 2 3 2" xfId="473"/>
    <cellStyle name="Millares 19 2 2 3 2 2" xfId="883"/>
    <cellStyle name="Millares 19 2 2 3 3" xfId="304"/>
    <cellStyle name="Millares 19 2 2 3 4" xfId="695"/>
    <cellStyle name="Millares 19 2 2 4" xfId="219"/>
    <cellStyle name="Millares 19 2 2 4 2" xfId="514"/>
    <cellStyle name="Millares 19 2 2 4 2 2" xfId="924"/>
    <cellStyle name="Millares 19 2 2 4 3" xfId="737"/>
    <cellStyle name="Millares 19 2 2 5" xfId="356"/>
    <cellStyle name="Millares 19 2 2 5 2" xfId="542"/>
    <cellStyle name="Millares 19 2 2 5 2 2" xfId="952"/>
    <cellStyle name="Millares 19 2 2 5 3" xfId="765"/>
    <cellStyle name="Millares 19 2 2 6" xfId="391"/>
    <cellStyle name="Millares 19 2 2 6 2" xfId="801"/>
    <cellStyle name="Millares 19 2 2 7" xfId="586"/>
    <cellStyle name="Millares 19 2 3" xfId="178"/>
    <cellStyle name="Millares 19 2 3 2" xfId="421"/>
    <cellStyle name="Millares 19 2 3 2 2" xfId="831"/>
    <cellStyle name="Millares 19 2 3 3" xfId="251"/>
    <cellStyle name="Millares 19 2 3 4" xfId="643"/>
    <cellStyle name="Millares 19 2 4" xfId="132"/>
    <cellStyle name="Millares 19 2 4 2" xfId="462"/>
    <cellStyle name="Millares 19 2 4 2 2" xfId="872"/>
    <cellStyle name="Millares 19 2 4 3" xfId="293"/>
    <cellStyle name="Millares 19 2 4 4" xfId="684"/>
    <cellStyle name="Millares 19 2 5" xfId="206"/>
    <cellStyle name="Millares 19 2 5 2" xfId="503"/>
    <cellStyle name="Millares 19 2 5 2 2" xfId="913"/>
    <cellStyle name="Millares 19 2 5 3" xfId="726"/>
    <cellStyle name="Millares 19 2 6" xfId="345"/>
    <cellStyle name="Millares 19 2 6 2" xfId="531"/>
    <cellStyle name="Millares 19 2 6 2 2" xfId="941"/>
    <cellStyle name="Millares 19 2 6 3" xfId="754"/>
    <cellStyle name="Millares 19 2 7" xfId="380"/>
    <cellStyle name="Millares 19 2 7 2" xfId="790"/>
    <cellStyle name="Millares 19 2 8" xfId="574"/>
    <cellStyle name="Millares 2" xfId="12"/>
    <cellStyle name="Millares 2 2" xfId="13"/>
    <cellStyle name="Millares 2 2 2" xfId="50"/>
    <cellStyle name="Millares 2 2 2 2" xfId="186"/>
    <cellStyle name="Millares 2 2 2 2 2" xfId="428"/>
    <cellStyle name="Millares 2 2 2 2 2 2" xfId="838"/>
    <cellStyle name="Millares 2 2 2 2 3" xfId="258"/>
    <cellStyle name="Millares 2 2 2 2 4" xfId="650"/>
    <cellStyle name="Millares 2 2 2 3" xfId="139"/>
    <cellStyle name="Millares 2 2 2 3 2" xfId="469"/>
    <cellStyle name="Millares 2 2 2 3 2 2" xfId="879"/>
    <cellStyle name="Millares 2 2 2 3 3" xfId="300"/>
    <cellStyle name="Millares 2 2 2 3 4" xfId="691"/>
    <cellStyle name="Millares 2 2 2 4" xfId="214"/>
    <cellStyle name="Millares 2 2 2 4 2" xfId="510"/>
    <cellStyle name="Millares 2 2 2 4 2 2" xfId="920"/>
    <cellStyle name="Millares 2 2 2 4 3" xfId="733"/>
    <cellStyle name="Millares 2 2 2 5" xfId="352"/>
    <cellStyle name="Millares 2 2 2 5 2" xfId="538"/>
    <cellStyle name="Millares 2 2 2 5 2 2" xfId="948"/>
    <cellStyle name="Millares 2 2 2 5 3" xfId="761"/>
    <cellStyle name="Millares 2 2 2 6" xfId="387"/>
    <cellStyle name="Millares 2 2 2 6 2" xfId="797"/>
    <cellStyle name="Millares 2 2 2 7" xfId="582"/>
    <cellStyle name="Millares 2 2 3" xfId="173"/>
    <cellStyle name="Millares 2 2 3 2" xfId="290"/>
    <cellStyle name="Millares 2 2 3 2 2" xfId="459"/>
    <cellStyle name="Millares 2 2 3 2 2 2" xfId="869"/>
    <cellStyle name="Millares 2 2 3 2 3" xfId="681"/>
    <cellStyle name="Millares 2 2 3 3" xfId="325"/>
    <cellStyle name="Millares 2 2 3 3 2" xfId="500"/>
    <cellStyle name="Millares 2 2 3 3 2 2" xfId="910"/>
    <cellStyle name="Millares 2 2 3 3 3" xfId="723"/>
    <cellStyle name="Millares 2 2 3 4" xfId="418"/>
    <cellStyle name="Millares 2 2 3 4 2" xfId="828"/>
    <cellStyle name="Millares 2 2 3 5" xfId="248"/>
    <cellStyle name="Millares 2 2 3 6" xfId="639"/>
    <cellStyle name="Millares 2 2 4" xfId="161"/>
    <cellStyle name="Millares 2 2 4 2" xfId="407"/>
    <cellStyle name="Millares 2 2 4 2 2" xfId="817"/>
    <cellStyle name="Millares 2 2 4 3" xfId="237"/>
    <cellStyle name="Millares 2 2 4 4" xfId="627"/>
    <cellStyle name="Millares 2 2 5" xfId="129"/>
    <cellStyle name="Millares 2 2 5 2" xfId="448"/>
    <cellStyle name="Millares 2 2 5 2 2" xfId="858"/>
    <cellStyle name="Millares 2 2 5 3" xfId="278"/>
    <cellStyle name="Millares 2 2 5 4" xfId="670"/>
    <cellStyle name="Millares 2 2 6" xfId="203"/>
    <cellStyle name="Millares 2 2 6 2" xfId="489"/>
    <cellStyle name="Millares 2 2 6 2 2" xfId="899"/>
    <cellStyle name="Millares 2 2 6 3" xfId="711"/>
    <cellStyle name="Millares 2 2 7" xfId="341"/>
    <cellStyle name="Millares 2 2 7 2" xfId="527"/>
    <cellStyle name="Millares 2 2 7 2 2" xfId="937"/>
    <cellStyle name="Millares 2 2 7 3" xfId="750"/>
    <cellStyle name="Millares 2 2 8" xfId="378"/>
    <cellStyle name="Millares 2 2 8 2" xfId="787"/>
    <cellStyle name="Millares 2 2 9" xfId="565"/>
    <cellStyle name="Millares 2 3" xfId="38"/>
    <cellStyle name="Millares 2 4" xfId="43"/>
    <cellStyle name="Millares 2 4 2" xfId="101"/>
    <cellStyle name="Millares 2 4 2 2" xfId="598"/>
    <cellStyle name="Millares 2 4 3" xfId="576"/>
    <cellStyle name="Millares 20" xfId="338"/>
    <cellStyle name="Millares 20 2" xfId="524"/>
    <cellStyle name="Millares 20 2 2" xfId="934"/>
    <cellStyle name="Millares 20 3" xfId="747"/>
    <cellStyle name="Millares 21" xfId="359"/>
    <cellStyle name="Millares 21 2" xfId="545"/>
    <cellStyle name="Millares 21 2 2" xfId="955"/>
    <cellStyle name="Millares 21 3" xfId="768"/>
    <cellStyle name="Millares 22" xfId="342"/>
    <cellStyle name="Millares 22 2" xfId="528"/>
    <cellStyle name="Millares 22 2 2" xfId="938"/>
    <cellStyle name="Millares 22 3" xfId="751"/>
    <cellStyle name="Millares 23" xfId="360"/>
    <cellStyle name="Millares 23 2" xfId="546"/>
    <cellStyle name="Millares 23 2 2" xfId="956"/>
    <cellStyle name="Millares 23 3" xfId="769"/>
    <cellStyle name="Millares 24" xfId="368"/>
    <cellStyle name="Millares 24 2" xfId="554"/>
    <cellStyle name="Millares 24 2 2" xfId="964"/>
    <cellStyle name="Millares 24 3" xfId="777"/>
    <cellStyle name="Millares 25" xfId="369"/>
    <cellStyle name="Millares 25 2" xfId="555"/>
    <cellStyle name="Millares 25 2 2" xfId="965"/>
    <cellStyle name="Millares 25 3" xfId="778"/>
    <cellStyle name="Millares 26" xfId="370"/>
    <cellStyle name="Millares 26 2" xfId="556"/>
    <cellStyle name="Millares 26 2 2" xfId="966"/>
    <cellStyle name="Millares 26 3" xfId="779"/>
    <cellStyle name="Millares 27" xfId="371"/>
    <cellStyle name="Millares 27 2" xfId="557"/>
    <cellStyle name="Millares 27 2 2" xfId="967"/>
    <cellStyle name="Millares 27 3" xfId="780"/>
    <cellStyle name="Millares 28" xfId="372"/>
    <cellStyle name="Millares 28 2" xfId="558"/>
    <cellStyle name="Millares 28 2 2" xfId="968"/>
    <cellStyle name="Millares 28 3" xfId="781"/>
    <cellStyle name="Millares 29" xfId="373"/>
    <cellStyle name="Millares 29 2" xfId="559"/>
    <cellStyle name="Millares 29 2 2" xfId="969"/>
    <cellStyle name="Millares 29 3" xfId="782"/>
    <cellStyle name="Millares 3" xfId="14"/>
    <cellStyle name="Millares 30" xfId="374"/>
    <cellStyle name="Millares 30 2" xfId="560"/>
    <cellStyle name="Millares 30 2 2" xfId="970"/>
    <cellStyle name="Millares 30 3" xfId="783"/>
    <cellStyle name="Millares 31" xfId="375"/>
    <cellStyle name="Millares 31 2" xfId="784"/>
    <cellStyle name="Millares 32" xfId="224"/>
    <cellStyle name="Millares 33" xfId="974"/>
    <cellStyle name="Millares 34" xfId="973"/>
    <cellStyle name="Millares 35" xfId="975"/>
    <cellStyle name="Millares 36" xfId="976"/>
    <cellStyle name="Millares 37" xfId="977"/>
    <cellStyle name="Millares 38" xfId="978"/>
    <cellStyle name="Millares 39" xfId="561"/>
    <cellStyle name="Millares 4" xfId="37"/>
    <cellStyle name="Millares 4 2" xfId="118"/>
    <cellStyle name="Millares 4 3" xfId="106"/>
    <cellStyle name="Millares 4 3 2" xfId="195"/>
    <cellStyle name="Millares 4 3 2 2" xfId="437"/>
    <cellStyle name="Millares 4 3 2 2 2" xfId="847"/>
    <cellStyle name="Millares 4 3 2 3" xfId="267"/>
    <cellStyle name="Millares 4 3 2 4" xfId="659"/>
    <cellStyle name="Millares 4 3 3" xfId="149"/>
    <cellStyle name="Millares 4 3 3 2" xfId="478"/>
    <cellStyle name="Millares 4 3 3 2 2" xfId="888"/>
    <cellStyle name="Millares 4 3 3 3" xfId="309"/>
    <cellStyle name="Millares 4 3 3 4" xfId="700"/>
    <cellStyle name="Millares 4 3 4" xfId="332"/>
    <cellStyle name="Millares 4 3 4 2" xfId="519"/>
    <cellStyle name="Millares 4 3 4 2 2" xfId="929"/>
    <cellStyle name="Millares 4 3 4 3" xfId="742"/>
    <cellStyle name="Millares 4 3 5" xfId="363"/>
    <cellStyle name="Millares 4 3 5 2" xfId="549"/>
    <cellStyle name="Millares 4 3 5 2 2" xfId="959"/>
    <cellStyle name="Millares 4 3 5 3" xfId="772"/>
    <cellStyle name="Millares 4 3 6" xfId="396"/>
    <cellStyle name="Millares 4 3 6 2" xfId="806"/>
    <cellStyle name="Millares 4 3 7" xfId="227"/>
    <cellStyle name="Millares 4 3 8" xfId="602"/>
    <cellStyle name="Millares 4 4" xfId="177"/>
    <cellStyle name="Millares 4 5" xfId="157"/>
    <cellStyle name="Millares 4 5 2" xfId="403"/>
    <cellStyle name="Millares 4 5 2 2" xfId="813"/>
    <cellStyle name="Millares 4 5 3" xfId="233"/>
    <cellStyle name="Millares 4 5 4" xfId="623"/>
    <cellStyle name="Millares 4 6" xfId="274"/>
    <cellStyle name="Millares 4 6 2" xfId="444"/>
    <cellStyle name="Millares 4 6 2 2" xfId="854"/>
    <cellStyle name="Millares 4 6 3" xfId="666"/>
    <cellStyle name="Millares 4 7" xfId="316"/>
    <cellStyle name="Millares 4 7 2" xfId="485"/>
    <cellStyle name="Millares 4 7 2 2" xfId="895"/>
    <cellStyle name="Millares 4 7 3" xfId="707"/>
    <cellStyle name="Millares 40" xfId="591"/>
    <cellStyle name="Millares 41" xfId="593"/>
    <cellStyle name="Millares 42" xfId="997"/>
    <cellStyle name="Millares 43" xfId="1013"/>
    <cellStyle name="Millares 44" xfId="592"/>
    <cellStyle name="Millares 45" xfId="989"/>
    <cellStyle name="Millares 46" xfId="998"/>
    <cellStyle name="Millares 47" xfId="1005"/>
    <cellStyle name="Millares 48" xfId="995"/>
    <cellStyle name="Millares 49" xfId="595"/>
    <cellStyle name="Millares 5" xfId="36"/>
    <cellStyle name="Millares 5 2" xfId="122"/>
    <cellStyle name="Millares 5 3" xfId="114"/>
    <cellStyle name="Millares 5 3 2" xfId="196"/>
    <cellStyle name="Millares 5 3 2 2" xfId="438"/>
    <cellStyle name="Millares 5 3 2 2 2" xfId="848"/>
    <cellStyle name="Millares 5 3 2 3" xfId="268"/>
    <cellStyle name="Millares 5 3 2 4" xfId="660"/>
    <cellStyle name="Millares 5 3 3" xfId="150"/>
    <cellStyle name="Millares 5 3 3 2" xfId="479"/>
    <cellStyle name="Millares 5 3 3 2 2" xfId="889"/>
    <cellStyle name="Millares 5 3 3 3" xfId="310"/>
    <cellStyle name="Millares 5 3 3 4" xfId="701"/>
    <cellStyle name="Millares 5 3 4" xfId="333"/>
    <cellStyle name="Millares 5 3 4 2" xfId="520"/>
    <cellStyle name="Millares 5 3 4 2 2" xfId="930"/>
    <cellStyle name="Millares 5 3 4 3" xfId="743"/>
    <cellStyle name="Millares 5 3 5" xfId="364"/>
    <cellStyle name="Millares 5 3 5 2" xfId="550"/>
    <cellStyle name="Millares 5 3 5 2 2" xfId="960"/>
    <cellStyle name="Millares 5 3 5 3" xfId="773"/>
    <cellStyle name="Millares 5 3 6" xfId="397"/>
    <cellStyle name="Millares 5 3 6 2" xfId="807"/>
    <cellStyle name="Millares 5 3 7" xfId="228"/>
    <cellStyle name="Millares 5 3 8" xfId="610"/>
    <cellStyle name="Millares 5 4" xfId="176"/>
    <cellStyle name="Millares 5 5" xfId="165"/>
    <cellStyle name="Millares 5 5 2" xfId="411"/>
    <cellStyle name="Millares 5 5 2 2" xfId="821"/>
    <cellStyle name="Millares 5 5 3" xfId="241"/>
    <cellStyle name="Millares 5 5 4" xfId="631"/>
    <cellStyle name="Millares 5 6" xfId="282"/>
    <cellStyle name="Millares 5 6 2" xfId="452"/>
    <cellStyle name="Millares 5 6 2 2" xfId="862"/>
    <cellStyle name="Millares 5 6 3" xfId="674"/>
    <cellStyle name="Millares 5 7" xfId="319"/>
    <cellStyle name="Millares 5 7 2" xfId="493"/>
    <cellStyle name="Millares 5 7 2 2" xfId="903"/>
    <cellStyle name="Millares 5 7 3" xfId="715"/>
    <cellStyle name="Millares 50" xfId="1007"/>
    <cellStyle name="Millares 51" xfId="988"/>
    <cellStyle name="Millares 52" xfId="991"/>
    <cellStyle name="Millares 53" xfId="1004"/>
    <cellStyle name="Millares 54" xfId="1000"/>
    <cellStyle name="Millares 55" xfId="642"/>
    <cellStyle name="Millares 56" xfId="1006"/>
    <cellStyle name="Millares 57" xfId="983"/>
    <cellStyle name="Millares 58" xfId="1008"/>
    <cellStyle name="Millares 59" xfId="1014"/>
    <cellStyle name="Millares 6" xfId="45"/>
    <cellStyle name="Millares 6 2" xfId="105"/>
    <cellStyle name="Millares 6 3" xfId="115"/>
    <cellStyle name="Millares 6 3 2" xfId="197"/>
    <cellStyle name="Millares 6 3 2 2" xfId="439"/>
    <cellStyle name="Millares 6 3 2 2 2" xfId="849"/>
    <cellStyle name="Millares 6 3 2 3" xfId="269"/>
    <cellStyle name="Millares 6 3 2 4" xfId="661"/>
    <cellStyle name="Millares 6 3 3" xfId="151"/>
    <cellStyle name="Millares 6 3 3 2" xfId="480"/>
    <cellStyle name="Millares 6 3 3 2 2" xfId="890"/>
    <cellStyle name="Millares 6 3 3 3" xfId="311"/>
    <cellStyle name="Millares 6 3 3 4" xfId="702"/>
    <cellStyle name="Millares 6 3 4" xfId="334"/>
    <cellStyle name="Millares 6 3 4 2" xfId="521"/>
    <cellStyle name="Millares 6 3 4 2 2" xfId="931"/>
    <cellStyle name="Millares 6 3 4 3" xfId="744"/>
    <cellStyle name="Millares 6 3 5" xfId="365"/>
    <cellStyle name="Millares 6 3 5 2" xfId="551"/>
    <cellStyle name="Millares 6 3 5 2 2" xfId="961"/>
    <cellStyle name="Millares 6 3 5 3" xfId="774"/>
    <cellStyle name="Millares 6 3 6" xfId="398"/>
    <cellStyle name="Millares 6 3 6 2" xfId="808"/>
    <cellStyle name="Millares 6 3 7" xfId="229"/>
    <cellStyle name="Millares 6 3 8" xfId="611"/>
    <cellStyle name="Millares 6 4" xfId="181"/>
    <cellStyle name="Millares 6 5" xfId="166"/>
    <cellStyle name="Millares 6 5 2" xfId="412"/>
    <cellStyle name="Millares 6 5 2 2" xfId="822"/>
    <cellStyle name="Millares 6 5 3" xfId="242"/>
    <cellStyle name="Millares 6 5 4" xfId="632"/>
    <cellStyle name="Millares 6 6" xfId="283"/>
    <cellStyle name="Millares 6 6 2" xfId="453"/>
    <cellStyle name="Millares 6 6 2 2" xfId="863"/>
    <cellStyle name="Millares 6 6 3" xfId="675"/>
    <cellStyle name="Millares 6 7" xfId="320"/>
    <cellStyle name="Millares 6 7 2" xfId="494"/>
    <cellStyle name="Millares 6 7 2 2" xfId="904"/>
    <cellStyle name="Millares 6 7 3" xfId="716"/>
    <cellStyle name="Millares 60" xfId="1009"/>
    <cellStyle name="Millares 61" xfId="980"/>
    <cellStyle name="Millares 62" xfId="993"/>
    <cellStyle name="Millares 63" xfId="596"/>
    <cellStyle name="Millares 64" xfId="986"/>
    <cellStyle name="Millares 65" xfId="996"/>
    <cellStyle name="Millares 66" xfId="1018"/>
    <cellStyle name="Millares 67" xfId="994"/>
    <cellStyle name="Millares 68" xfId="594"/>
    <cellStyle name="Millares 69" xfId="992"/>
    <cellStyle name="Millares 7" xfId="46"/>
    <cellStyle name="Millares 7 2" xfId="104"/>
    <cellStyle name="Millares 7 2 2" xfId="194"/>
    <cellStyle name="Millares 7 2 2 2" xfId="436"/>
    <cellStyle name="Millares 7 2 2 2 2" xfId="846"/>
    <cellStyle name="Millares 7 2 2 3" xfId="266"/>
    <cellStyle name="Millares 7 2 2 4" xfId="658"/>
    <cellStyle name="Millares 7 2 3" xfId="148"/>
    <cellStyle name="Millares 7 2 3 2" xfId="477"/>
    <cellStyle name="Millares 7 2 3 2 2" xfId="887"/>
    <cellStyle name="Millares 7 2 3 3" xfId="308"/>
    <cellStyle name="Millares 7 2 3 4" xfId="699"/>
    <cellStyle name="Millares 7 2 4" xfId="331"/>
    <cellStyle name="Millares 7 2 4 2" xfId="518"/>
    <cellStyle name="Millares 7 2 4 2 2" xfId="928"/>
    <cellStyle name="Millares 7 2 4 3" xfId="741"/>
    <cellStyle name="Millares 7 2 5" xfId="362"/>
    <cellStyle name="Millares 7 2 5 2" xfId="548"/>
    <cellStyle name="Millares 7 2 5 2 2" xfId="958"/>
    <cellStyle name="Millares 7 2 5 3" xfId="771"/>
    <cellStyle name="Millares 7 2 6" xfId="395"/>
    <cellStyle name="Millares 7 2 6 2" xfId="805"/>
    <cellStyle name="Millares 7 2 7" xfId="226"/>
    <cellStyle name="Millares 7 2 8" xfId="601"/>
    <cellStyle name="Millares 7 3" xfId="117"/>
    <cellStyle name="Millares 7 3 2" xfId="613"/>
    <cellStyle name="Millares 7 4" xfId="182"/>
    <cellStyle name="Millares 7 4 2" xfId="424"/>
    <cellStyle name="Millares 7 4 2 2" xfId="834"/>
    <cellStyle name="Millares 7 4 3" xfId="254"/>
    <cellStyle name="Millares 7 4 4" xfId="646"/>
    <cellStyle name="Millares 7 5" xfId="135"/>
    <cellStyle name="Millares 7 5 2" xfId="465"/>
    <cellStyle name="Millares 7 5 2 2" xfId="875"/>
    <cellStyle name="Millares 7 5 3" xfId="296"/>
    <cellStyle name="Millares 7 5 4" xfId="687"/>
    <cellStyle name="Millares 7 6" xfId="210"/>
    <cellStyle name="Millares 7 6 2" xfId="506"/>
    <cellStyle name="Millares 7 6 2 2" xfId="916"/>
    <cellStyle name="Millares 7 6 3" xfId="729"/>
    <cellStyle name="Millares 7 7" xfId="348"/>
    <cellStyle name="Millares 7 7 2" xfId="534"/>
    <cellStyle name="Millares 7 7 2 2" xfId="944"/>
    <cellStyle name="Millares 7 7 3" xfId="757"/>
    <cellStyle name="Millares 7 8" xfId="383"/>
    <cellStyle name="Millares 7 8 2" xfId="793"/>
    <cellStyle name="Millares 7 9" xfId="578"/>
    <cellStyle name="Millares 70" xfId="1003"/>
    <cellStyle name="Millares 71" xfId="990"/>
    <cellStyle name="Millares 72" xfId="987"/>
    <cellStyle name="Millares 73" xfId="1015"/>
    <cellStyle name="Millares 74" xfId="1002"/>
    <cellStyle name="Millares 75" xfId="719"/>
    <cellStyle name="Millares 76" xfId="982"/>
    <cellStyle name="Millares 77" xfId="614"/>
    <cellStyle name="Millares 78" xfId="984"/>
    <cellStyle name="Millares 79" xfId="979"/>
    <cellStyle name="Millares 8" xfId="57"/>
    <cellStyle name="Millares 8 2" xfId="123"/>
    <cellStyle name="Millares 8 2 2" xfId="617"/>
    <cellStyle name="Millares 8 3" xfId="589"/>
    <cellStyle name="Millares 80" xfId="1010"/>
    <cellStyle name="Millares 81" xfId="999"/>
    <cellStyle name="Millares 82" xfId="1017"/>
    <cellStyle name="Millares 83" xfId="1028"/>
    <cellStyle name="Millares 84" xfId="1034"/>
    <cellStyle name="Millares 85" xfId="1033"/>
    <cellStyle name="Millares 86" xfId="1029"/>
    <cellStyle name="Millares 87" xfId="1021"/>
    <cellStyle name="Millares 88" xfId="1019"/>
    <cellStyle name="Millares 89" xfId="1022"/>
    <cellStyle name="Millares 9" xfId="33"/>
    <cellStyle name="Millares 9 2" xfId="113"/>
    <cellStyle name="Millares 9 2 2" xfId="609"/>
    <cellStyle name="Millares 9 3" xfId="573"/>
    <cellStyle name="Millares 90" xfId="1026"/>
    <cellStyle name="Millares 91" xfId="1020"/>
    <cellStyle name="Millares 92" xfId="1032"/>
    <cellStyle name="Millares 93" xfId="1011"/>
    <cellStyle name="Millares 94" xfId="1024"/>
    <cellStyle name="Millares 95" xfId="1031"/>
    <cellStyle name="Millares 96" xfId="1012"/>
    <cellStyle name="Millares 97" xfId="1025"/>
    <cellStyle name="Millares 98" xfId="1027"/>
    <cellStyle name="Millares 99" xfId="1030"/>
    <cellStyle name="Neutral" xfId="66" builtinId="28" customBuiltin="1"/>
    <cellStyle name="Normal" xfId="0" builtinId="0"/>
    <cellStyle name="Normal 10" xfId="32"/>
    <cellStyle name="Normal 12" xfId="5"/>
    <cellStyle name="Normal 15" xfId="6"/>
    <cellStyle name="Normal 2" xfId="15"/>
    <cellStyle name="Normal 2 10" xfId="31"/>
    <cellStyle name="Normal 2 2" xfId="16"/>
    <cellStyle name="Normal 2 2 2" xfId="41"/>
    <cellStyle name="Normal 2 3" xfId="40"/>
    <cellStyle name="Normal 2 4" xfId="7"/>
    <cellStyle name="Normal 2 5" xfId="971"/>
    <cellStyle name="Normal 3" xfId="17"/>
    <cellStyle name="Normal 3 2" xfId="18"/>
    <cellStyle name="Normal 3 3" xfId="8"/>
    <cellStyle name="Normal 5" xfId="21"/>
    <cellStyle name="Normal_Estados Fiscal 1999" xfId="4"/>
    <cellStyle name="Normal_Solución propuesta Ej.7 Flujos Efectivo" xfId="27"/>
    <cellStyle name="Normal_Worksheet in   Estados Contables 31.12" xfId="35"/>
    <cellStyle name="Normal_Worksheet in 2286 Estados Contables 30.06 2" xfId="34"/>
    <cellStyle name="Notas" xfId="73" builtinId="10" customBuiltin="1"/>
    <cellStyle name="Porcentaje" xfId="2" builtinId="5"/>
    <cellStyle name="Porcentaje 2" xfId="223"/>
    <cellStyle name="Porcentual 2" xfId="20"/>
    <cellStyle name="Salida" xfId="68" builtinId="21" customBuiltin="1"/>
    <cellStyle name="Texto de advertencia" xfId="72" builtinId="11" customBuiltin="1"/>
    <cellStyle name="Texto explicativo" xfId="74" builtinId="53" customBuiltin="1"/>
    <cellStyle name="Título" xfId="59" builtinId="15" customBuiltin="1"/>
    <cellStyle name="Título 2" xfId="61" builtinId="17" customBuiltin="1"/>
    <cellStyle name="Título 3" xfId="62" builtinId="18" customBuiltin="1"/>
    <cellStyle name="Total" xfId="75" builtinId="25"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84" Type="http://schemas.openxmlformats.org/officeDocument/2006/relationships/calcChain" Target="calcChain.xml"/><Relationship Id="rId16" Type="http://schemas.openxmlformats.org/officeDocument/2006/relationships/externalLink" Target="externalLinks/externalLink5.xml"/><Relationship Id="rId11" Type="http://schemas.openxmlformats.org/officeDocument/2006/relationships/worksheet" Target="worksheets/sheet11.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5" Type="http://schemas.openxmlformats.org/officeDocument/2006/relationships/worksheet" Target="worksheets/sheet5.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77" Type="http://schemas.openxmlformats.org/officeDocument/2006/relationships/externalLink" Target="externalLinks/externalLink66.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80" Type="http://schemas.openxmlformats.org/officeDocument/2006/relationships/externalLink" Target="externalLinks/externalLink69.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externalLink" Target="externalLinks/externalLink56.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83" Type="http://schemas.openxmlformats.org/officeDocument/2006/relationships/sharedStrings" Target="sharedStrings.xml"/><Relationship Id="rId88"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81" Type="http://schemas.openxmlformats.org/officeDocument/2006/relationships/theme" Target="theme/theme1.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6" Type="http://schemas.openxmlformats.org/officeDocument/2006/relationships/externalLink" Target="externalLinks/externalLink65.xml"/><Relationship Id="rId7" Type="http://schemas.openxmlformats.org/officeDocument/2006/relationships/worksheet" Target="worksheets/sheet7.xml"/><Relationship Id="rId71" Type="http://schemas.openxmlformats.org/officeDocument/2006/relationships/externalLink" Target="externalLinks/externalLink60.xml"/><Relationship Id="rId2" Type="http://schemas.openxmlformats.org/officeDocument/2006/relationships/worksheet" Target="worksheets/sheet2.xml"/><Relationship Id="rId29" Type="http://schemas.openxmlformats.org/officeDocument/2006/relationships/externalLink" Target="externalLinks/externalLink18.xml"/><Relationship Id="rId24" Type="http://schemas.openxmlformats.org/officeDocument/2006/relationships/externalLink" Target="externalLinks/externalLink13.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66" Type="http://schemas.openxmlformats.org/officeDocument/2006/relationships/externalLink" Target="externalLinks/externalLink55.xml"/><Relationship Id="rId87" Type="http://schemas.openxmlformats.org/officeDocument/2006/relationships/customXml" Target="../customXml/item3.xml"/><Relationship Id="rId61" Type="http://schemas.openxmlformats.org/officeDocument/2006/relationships/externalLink" Target="externalLinks/externalLink50.xml"/><Relationship Id="rId82"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3108CF85-674C-47D9-B4A9-D6BE4826A42D}" ax:persistence="persistPropertyBag">
  <ax:ocxPr ax:name="_Version" ax:value="65536"/>
  <ax:ocxPr ax:name="_ExtentX" ax:value="423"/>
  <ax:ocxPr ax:name="_ExtentY" ax:value="423"/>
  <ax:ocxPr ax:name="_StockProps" ax:value="0"/>
  <ax:ocxPr ax:name="ControlInfo" ax:value="2376883525300000106, 1003, 34, |"/>
  <ax:ocxPr ax:name="RangeName" ax:value="DA_2376883525300000107"/>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1695450</xdr:colOff>
      <xdr:row>0</xdr:row>
      <xdr:rowOff>0</xdr:rowOff>
    </xdr:from>
    <xdr:to>
      <xdr:col>4</xdr:col>
      <xdr:colOff>314325</xdr:colOff>
      <xdr:row>4</xdr:row>
      <xdr:rowOff>121168</xdr:rowOff>
    </xdr:to>
    <xdr:pic>
      <xdr:nvPicPr>
        <xdr:cNvPr id="3" name="Imagen 2"/>
        <xdr:cNvPicPr>
          <a:picLocks noChangeAspect="1"/>
        </xdr:cNvPicPr>
      </xdr:nvPicPr>
      <xdr:blipFill>
        <a:blip xmlns:r="http://schemas.openxmlformats.org/officeDocument/2006/relationships" r:embed="rId1"/>
        <a:stretch>
          <a:fillRect/>
        </a:stretch>
      </xdr:blipFill>
      <xdr:spPr>
        <a:xfrm>
          <a:off x="3381375" y="0"/>
          <a:ext cx="2257425" cy="883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984250</xdr:colOff>
      <xdr:row>0</xdr:row>
      <xdr:rowOff>95250</xdr:rowOff>
    </xdr:from>
    <xdr:to>
      <xdr:col>4</xdr:col>
      <xdr:colOff>1040342</xdr:colOff>
      <xdr:row>6</xdr:row>
      <xdr:rowOff>25918</xdr:rowOff>
    </xdr:to>
    <xdr:pic>
      <xdr:nvPicPr>
        <xdr:cNvPr id="4" name="Imagen 3"/>
        <xdr:cNvPicPr>
          <a:picLocks noChangeAspect="1"/>
        </xdr:cNvPicPr>
      </xdr:nvPicPr>
      <xdr:blipFill>
        <a:blip xmlns:r="http://schemas.openxmlformats.org/officeDocument/2006/relationships" r:embed="rId1"/>
        <a:stretch>
          <a:fillRect/>
        </a:stretch>
      </xdr:blipFill>
      <xdr:spPr>
        <a:xfrm>
          <a:off x="3587750" y="95250"/>
          <a:ext cx="2257425" cy="883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2190751</xdr:colOff>
      <xdr:row>0</xdr:row>
      <xdr:rowOff>84667</xdr:rowOff>
    </xdr:from>
    <xdr:to>
      <xdr:col>2</xdr:col>
      <xdr:colOff>45509</xdr:colOff>
      <xdr:row>6</xdr:row>
      <xdr:rowOff>15335</xdr:rowOff>
    </xdr:to>
    <xdr:pic>
      <xdr:nvPicPr>
        <xdr:cNvPr id="4" name="Imagen 3"/>
        <xdr:cNvPicPr>
          <a:picLocks noChangeAspect="1"/>
        </xdr:cNvPicPr>
      </xdr:nvPicPr>
      <xdr:blipFill>
        <a:blip xmlns:r="http://schemas.openxmlformats.org/officeDocument/2006/relationships" r:embed="rId1"/>
        <a:stretch>
          <a:fillRect/>
        </a:stretch>
      </xdr:blipFill>
      <xdr:spPr>
        <a:xfrm>
          <a:off x="2360084" y="84667"/>
          <a:ext cx="2257425" cy="8831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41</xdr:row>
      <xdr:rowOff>171449</xdr:rowOff>
    </xdr:from>
    <xdr:to>
      <xdr:col>3</xdr:col>
      <xdr:colOff>685800</xdr:colOff>
      <xdr:row>42</xdr:row>
      <xdr:rowOff>161924</xdr:rowOff>
    </xdr:to>
    <xdr:sp macro="" textlink="">
      <xdr:nvSpPr>
        <xdr:cNvPr id="2" name="Right Arrow 1"/>
        <xdr:cNvSpPr/>
      </xdr:nvSpPr>
      <xdr:spPr>
        <a:xfrm>
          <a:off x="3638550" y="6772275"/>
          <a:ext cx="1524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PY"/>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1830917</xdr:colOff>
      <xdr:row>0</xdr:row>
      <xdr:rowOff>42332</xdr:rowOff>
    </xdr:from>
    <xdr:to>
      <xdr:col>2</xdr:col>
      <xdr:colOff>415926</xdr:colOff>
      <xdr:row>5</xdr:row>
      <xdr:rowOff>4750</xdr:rowOff>
    </xdr:to>
    <xdr:pic>
      <xdr:nvPicPr>
        <xdr:cNvPr id="3" name="Imagen 2"/>
        <xdr:cNvPicPr>
          <a:picLocks noChangeAspect="1"/>
        </xdr:cNvPicPr>
      </xdr:nvPicPr>
      <xdr:blipFill>
        <a:blip xmlns:r="http://schemas.openxmlformats.org/officeDocument/2006/relationships" r:embed="rId1"/>
        <a:stretch>
          <a:fillRect/>
        </a:stretch>
      </xdr:blipFill>
      <xdr:spPr>
        <a:xfrm>
          <a:off x="1883834" y="42332"/>
          <a:ext cx="2257425" cy="8831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52</xdr:row>
          <xdr:rowOff>9525</xdr:rowOff>
        </xdr:from>
        <xdr:to>
          <xdr:col>4</xdr:col>
          <xdr:colOff>161925</xdr:colOff>
          <xdr:row>52</xdr:row>
          <xdr:rowOff>161925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5</xdr:col>
      <xdr:colOff>59532</xdr:colOff>
      <xdr:row>0</xdr:row>
      <xdr:rowOff>71438</xdr:rowOff>
    </xdr:from>
    <xdr:to>
      <xdr:col>7</xdr:col>
      <xdr:colOff>364332</xdr:colOff>
      <xdr:row>4</xdr:row>
      <xdr:rowOff>144981</xdr:rowOff>
    </xdr:to>
    <xdr:pic>
      <xdr:nvPicPr>
        <xdr:cNvPr id="4" name="Imagen 3"/>
        <xdr:cNvPicPr>
          <a:picLocks noChangeAspect="1"/>
        </xdr:cNvPicPr>
      </xdr:nvPicPr>
      <xdr:blipFill>
        <a:blip xmlns:r="http://schemas.openxmlformats.org/officeDocument/2006/relationships" r:embed="rId1"/>
        <a:stretch>
          <a:fillRect/>
        </a:stretch>
      </xdr:blipFill>
      <xdr:spPr>
        <a:xfrm>
          <a:off x="6155532" y="71438"/>
          <a:ext cx="2257425" cy="8831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190500</xdr:colOff>
      <xdr:row>0</xdr:row>
      <xdr:rowOff>19050</xdr:rowOff>
    </xdr:from>
    <xdr:to>
      <xdr:col>5</xdr:col>
      <xdr:colOff>1171575</xdr:colOff>
      <xdr:row>4</xdr:row>
      <xdr:rowOff>140218</xdr:rowOff>
    </xdr:to>
    <xdr:pic>
      <xdr:nvPicPr>
        <xdr:cNvPr id="3" name="Imagen 2"/>
        <xdr:cNvPicPr>
          <a:picLocks noChangeAspect="1"/>
        </xdr:cNvPicPr>
      </xdr:nvPicPr>
      <xdr:blipFill>
        <a:blip xmlns:r="http://schemas.openxmlformats.org/officeDocument/2006/relationships" r:embed="rId1"/>
        <a:stretch>
          <a:fillRect/>
        </a:stretch>
      </xdr:blipFill>
      <xdr:spPr>
        <a:xfrm>
          <a:off x="5191125" y="19050"/>
          <a:ext cx="2257425" cy="883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30%20Resumen%20de%20las%20Confirmaciones%20de%20Cuentas%20por%20Pagar%20(06-05)%20%20S%20"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1611%20%20Revisi&#243;n%20Anal&#237;tica%20Preliminar%20Octubre%202006%20%20(08-06)%20%20S%20"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Fio\T4%20(CIERRE%20ANUAL)\ESTADOS%20CONTABLES%2031.12.16\ARMADO%20EEFF%2031.12.16\Versi&#243;n%206\Armado%20EECC%2031.12.16%20-%20Versi&#243;n%206.xls"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2231%20Verificaci&#243;n%20de%20EECC%20PH%20Individual%20-%20a%20valore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Users/dgmeza/AppData/Local/Temp/Deloitte.DA3/Docs/131/2060899693600000060/23411%20Analisis%20de%20Activo%20Fijo%20y%20Obras%20en%20curso.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Users/averasosa/AppData/Local/Deloitte.DA4/Docs/Temp/5000000278/2290748715100000237/30100-01%20Notas%20a%20los%20EEF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EDO SIT PATRIM"/>
      <sheetName val="ESP_TIPEO"/>
      <sheetName val="Reclasificaciones"/>
      <sheetName val="EDO RDOS"/>
      <sheetName val="Segmento"/>
      <sheetName val="EEPN"/>
      <sheetName val="EOAF"/>
      <sheetName val="NOTA 4"/>
      <sheetName val="PRESTAMOS"/>
      <sheetName val=" VTOS"/>
      <sheetName val="VTOS_TIPEO"/>
      <sheetName val="ANEXO_A"/>
      <sheetName val="ANEXO_B"/>
      <sheetName val="ANEXO C"/>
      <sheetName val="INVERSIONES"/>
      <sheetName val="PREVISIONES"/>
      <sheetName val="CTO VTAS"/>
      <sheetName val="MON.EXTRANJERA"/>
      <sheetName val="ANEXO 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sheetData sheetId="18"/>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dido"/>
      <sheetName val="Prioridades"/>
      <sheetName val="hoja de trabajo"/>
      <sheetName val="Alarma"/>
      <sheetName val="STK VE"/>
      <sheetName val="VTA DIARIA"/>
      <sheetName val="EST"/>
      <sheetName val="DATOS"/>
      <sheetName val="TP"/>
      <sheetName val="kc"/>
      <sheetName val="Tabla"/>
      <sheetName val="transit"/>
      <sheetName val="calculo"/>
      <sheetName val="OC´s"/>
    </sheetNames>
    <sheetDataSet>
      <sheetData sheetId="0"/>
      <sheetData sheetId="1"/>
      <sheetData sheetId="2"/>
      <sheetData sheetId="3">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-2.8330001831054687</v>
          </cell>
          <cell r="S133">
            <v>-3.7773335774739585</v>
          </cell>
          <cell r="T133" t="e">
            <v>#DIV/0!</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ow r="2">
          <cell r="A2">
            <v>1314091</v>
          </cell>
        </row>
      </sheetData>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Ctas. por Pagar"/>
      <sheetName val="Ref. proveedores"/>
      <sheetName val="Prov.Exter."/>
      <sheetName val="Acreed.Vrios"/>
      <sheetName val="PPC Provis.Varias"/>
      <sheetName val="Resumen de Cuentas por Pagar"/>
      <sheetName val="Tickmarks"/>
      <sheetName val="#REF"/>
    </sheetNames>
    <sheetDataSet>
      <sheetData sheetId="0"/>
      <sheetData sheetId="1"/>
      <sheetData sheetId="2"/>
      <sheetData sheetId="3"/>
      <sheetData sheetId="4">
        <row r="14">
          <cell r="C14" t="str">
            <v>DESCRIPCION</v>
          </cell>
          <cell r="D14" t="str">
            <v>MONTO</v>
          </cell>
        </row>
        <row r="16">
          <cell r="C16" t="str">
            <v>J.E. IMPORT/EXPORT DESP. 497</v>
          </cell>
          <cell r="D16">
            <v>53838150</v>
          </cell>
        </row>
        <row r="17">
          <cell r="C17" t="str">
            <v>TRANSPRODUCT DESP. 497</v>
          </cell>
          <cell r="D17">
            <v>22021500</v>
          </cell>
        </row>
        <row r="18">
          <cell r="C18" t="str">
            <v>TRANSPRODUCT DESP. 497</v>
          </cell>
          <cell r="D18">
            <v>26500000</v>
          </cell>
        </row>
        <row r="19">
          <cell r="C19" t="str">
            <v>TRANSERV DES 497</v>
          </cell>
          <cell r="D19">
            <v>90750000</v>
          </cell>
        </row>
        <row r="20">
          <cell r="C20" t="str">
            <v>A.J.V.  DESP. 497</v>
          </cell>
          <cell r="D20">
            <v>43035947</v>
          </cell>
        </row>
        <row r="21">
          <cell r="C21" t="str">
            <v>TRANSPRODUCT DESP. 497</v>
          </cell>
          <cell r="D21">
            <v>3975000</v>
          </cell>
        </row>
        <row r="22">
          <cell r="C22" t="str">
            <v>TRANSPRODUCT DESP. 497</v>
          </cell>
          <cell r="D22">
            <v>3303225</v>
          </cell>
        </row>
        <row r="23">
          <cell r="C23" t="str">
            <v>A.J.V.  DESP. 497</v>
          </cell>
          <cell r="D23">
            <v>5645700</v>
          </cell>
        </row>
        <row r="24">
          <cell r="C24" t="str">
            <v>TRANSERV DES 497</v>
          </cell>
          <cell r="D24">
            <v>6031085</v>
          </cell>
        </row>
        <row r="25">
          <cell r="C25" t="str">
            <v>CARYMAR S.R.L. DESP. 455</v>
          </cell>
          <cell r="D25">
            <v>255360000</v>
          </cell>
        </row>
        <row r="26">
          <cell r="C26" t="str">
            <v>CARYMAR S.R.L. DESP. 455</v>
          </cell>
          <cell r="D26">
            <v>188730964</v>
          </cell>
        </row>
        <row r="27">
          <cell r="C27" t="str">
            <v>SALDO LIQ. DESPACHANTE (DESP. 455)</v>
          </cell>
          <cell r="D27">
            <v>4830873</v>
          </cell>
        </row>
        <row r="29">
          <cell r="C29" t="str">
            <v xml:space="preserve"> </v>
          </cell>
        </row>
        <row r="31">
          <cell r="C31" t="str">
            <v>Totales</v>
          </cell>
          <cell r="D31">
            <v>704022444</v>
          </cell>
        </row>
      </sheetData>
      <sheetData sheetId="5"/>
      <sheetData sheetId="6"/>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Conclusiones"/>
      <sheetName val="Balance_General"/>
      <sheetName val="Estado_Resultados"/>
      <sheetName val="Analítico de Ventas"/>
      <sheetName val="Sheet1"/>
      <sheetName val="Comp Patrimonial Oct 2006"/>
      <sheetName val="Comp EERR Oct 2006"/>
      <sheetName val="Razones"/>
      <sheetName val="Graphs Data"/>
      <sheetName val="Comp EERR Oct 2006 (2)"/>
      <sheetName val="Tickmarks"/>
      <sheetName val="PPC Vt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s>
    <sheetDataSet>
      <sheetData sheetId="0" refreshError="1"/>
      <sheetData sheetId="1"/>
      <sheetData sheetId="2" refreshError="1"/>
      <sheetData sheetId="3" refreshError="1"/>
      <sheetData sheetId="4"/>
      <sheetData sheetId="5" refreshError="1"/>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sificaciones"/>
      <sheetName val="DSxVTA"/>
      <sheetName val="bancos"/>
      <sheetName val="Partidas conciliatorias"/>
      <sheetName val="CUENTAS SAP"/>
      <sheetName val="ARMADO"/>
      <sheetName val="EEPN"/>
      <sheetName val="reclasif"/>
      <sheetName val="HYP Income"/>
      <sheetName val="Inversión VPP"/>
      <sheetName val="Income SAP PCS"/>
      <sheetName val="CdroGtosHYP"/>
      <sheetName val="Income SAP LD"/>
      <sheetName val="Requerimientos"/>
      <sheetName val="EOAFN"/>
      <sheetName val="EOAFS"/>
      <sheetName val="EOAFPCS"/>
      <sheetName val="EOAFH"/>
      <sheetName val="CONS N-S-H-PCS-L"/>
      <sheetName val="EOAFCTIL"/>
      <sheetName val="EOAF_USGAAP"/>
      <sheetName val="Int.Pagados"/>
      <sheetName val="complem  eoaf"/>
      <sheetName val="Income SAP N S H"/>
      <sheetName val="CUENTAS SAP,,,"/>
      <sheetName val="concil_resultado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11"/>
      <sheetData sheetId="1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sheetData sheetId="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sheetData sheetId="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s>
    <sheetDataSet>
      <sheetData sheetId="0"/>
      <sheetData sheetId="1" refreshError="1"/>
      <sheetData sheetId="2"/>
      <sheetData sheetId="3"/>
      <sheetData sheetId="4"/>
      <sheetData sheetId="5"/>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s>
    <sheetDataSet>
      <sheetData sheetId="0" refreshError="1"/>
      <sheetData sheetId="1" refreshError="1"/>
      <sheetData sheetId="2"/>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s>
    <sheetDataSet>
      <sheetData sheetId="0" refreshError="1"/>
      <sheetData sheetId="1"/>
      <sheetData sheetId="2" refreshError="1"/>
      <sheetData sheetId="3"/>
      <sheetData sheetId="4"/>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
      <sheetName val="ER"/>
      <sheetName val="EFE"/>
      <sheetName val="Sheet1"/>
      <sheetName val="Armado EFE"/>
      <sheetName val="EEP 2016"/>
      <sheetName val="BU"/>
      <sheetName val="NOTAS"/>
      <sheetName val="Ajustes"/>
      <sheetName val="Diversos - Activo "/>
      <sheetName val="Composiciones Notas 4 y 5"/>
      <sheetName val="Posición ME"/>
      <sheetName val="TRIAL"/>
      <sheetName val="31.12.2016"/>
      <sheetName val="Balance 30,09,16"/>
      <sheetName val="Balance 30,09,15"/>
      <sheetName val="Balance 30.06.16"/>
      <sheetName val="Bce 30.06.16 V2"/>
      <sheetName val="Bce 30.06.16 V2 (2)"/>
      <sheetName val="EOAF"/>
      <sheetName val="Anexo 1"/>
    </sheetNames>
    <sheetDataSet>
      <sheetData sheetId="0"/>
      <sheetData sheetId="1"/>
      <sheetData sheetId="2"/>
      <sheetData sheetId="3"/>
      <sheetData sheetId="4">
        <row r="24">
          <cell r="B24">
            <v>0</v>
          </cell>
        </row>
      </sheetData>
      <sheetData sheetId="5"/>
      <sheetData sheetId="6"/>
      <sheetData sheetId="7">
        <row r="184">
          <cell r="C184">
            <v>-272128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ESP"/>
      <sheetName val="ER"/>
      <sheetName val="TRIAL"/>
      <sheetName val="EFE"/>
      <sheetName val="Armado EFE"/>
      <sheetName val="NOTAS"/>
      <sheetName val="Diversos - Pasivo"/>
      <sheetName val="Diversos - Activo "/>
      <sheetName val="EEP 2015"/>
      <sheetName val="EOAF"/>
      <sheetName val="EEP 2014"/>
      <sheetName val="BU"/>
      <sheetName val="Anexo 1"/>
    </sheetNames>
    <sheetDataSet>
      <sheetData sheetId="0" refreshError="1"/>
      <sheetData sheetId="1" refreshError="1">
        <row r="25">
          <cell r="T25">
            <v>19993760.208000001</v>
          </cell>
        </row>
        <row r="26">
          <cell r="Q26">
            <v>-313256</v>
          </cell>
          <cell r="T26">
            <v>1500470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a Analizar"/>
      <sheetName val="Movimiento de Activo Fijo"/>
      <sheetName val="Mayor cuentas a Analizar"/>
      <sheetName val="Universo de Altas y bajas"/>
      <sheetName val="Mayor Altas"/>
      <sheetName val="MUS Sample"/>
      <sheetName val="Revision Documental"/>
      <sheetName val="Obra  WTC"/>
      <sheetName val="BG"/>
      <sheetName val="Armado BG"/>
      <sheetName val="PN "/>
      <sheetName val="CA - Otros gastos"/>
      <sheetName val="EERR"/>
      <sheetName val="CA - Diferencia de cambio"/>
      <sheetName val="Notas "/>
      <sheetName val="Aux CF"/>
    </sheetNames>
    <sheetDataSet>
      <sheetData sheetId="0" refreshError="1"/>
      <sheetData sheetId="1">
        <row r="8">
          <cell r="C8">
            <v>111331481</v>
          </cell>
        </row>
      </sheetData>
      <sheetData sheetId="2" refreshError="1"/>
      <sheetData sheetId="3" refreshError="1"/>
      <sheetData sheetId="4" refreshError="1"/>
      <sheetData sheetId="5" refreshError="1"/>
      <sheetData sheetId="6" refreshError="1"/>
      <sheetData sheetId="7">
        <row r="7">
          <cell r="D7">
            <v>99811180.230000004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
      <sheetName val="Nota - Diferencias Cambio"/>
      <sheetName val="CA - Otros gastos"/>
      <sheetName val="Nota Capital"/>
      <sheetName val="Balance detallado"/>
    </sheetNames>
    <sheetDataSet>
      <sheetData sheetId="0"/>
      <sheetData sheetId="1"/>
      <sheetData sheetId="2"/>
      <sheetData sheetId="3"/>
      <sheetData sheetId="4">
        <row r="47">
          <cell r="I47">
            <v>433156936.98000002</v>
          </cell>
        </row>
        <row r="71">
          <cell r="I71">
            <v>-2505258000</v>
          </cell>
        </row>
        <row r="81">
          <cell r="I81">
            <v>-108770842.26000001</v>
          </cell>
        </row>
        <row r="129">
          <cell r="I129">
            <v>-835.09</v>
          </cell>
        </row>
        <row r="130">
          <cell r="I130">
            <v>-12247928</v>
          </cell>
        </row>
        <row r="131">
          <cell r="I131">
            <v>-3640974.96</v>
          </cell>
        </row>
        <row r="132">
          <cell r="I132">
            <v>-76411816.480000004</v>
          </cell>
        </row>
        <row r="133">
          <cell r="I133">
            <v>-61131134.490000002</v>
          </cell>
        </row>
        <row r="134">
          <cell r="I134">
            <v>-12247928</v>
          </cell>
        </row>
        <row r="135">
          <cell r="I135">
            <v>-80828085.280000001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uentenet.com.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1:D19"/>
  <sheetViews>
    <sheetView showGridLines="0" tabSelected="1" zoomScaleNormal="100" zoomScaleSheetLayoutView="100" workbookViewId="0">
      <selection activeCell="G8" sqref="G8"/>
    </sheetView>
  </sheetViews>
  <sheetFormatPr baseColWidth="10" defaultRowHeight="15"/>
  <cols>
    <col min="1" max="1" width="14.42578125" customWidth="1"/>
    <col min="2" max="2" width="13.140625" customWidth="1"/>
    <col min="3" max="3" width="24.85546875" customWidth="1"/>
    <col min="4" max="4" width="14.42578125" customWidth="1"/>
    <col min="5" max="5" width="18.5703125" customWidth="1"/>
    <col min="6" max="6" width="14.42578125" customWidth="1"/>
    <col min="7" max="7" width="16.7109375" customWidth="1"/>
  </cols>
  <sheetData>
    <row r="1" spans="3:3" s="362" customFormat="1"/>
    <row r="2" spans="3:3" s="362" customFormat="1"/>
    <row r="5" spans="3:3" ht="20.25">
      <c r="C5" s="521" t="s">
        <v>1543</v>
      </c>
    </row>
    <row r="8" spans="3:3" ht="15.75">
      <c r="C8" s="522" t="s">
        <v>1544</v>
      </c>
    </row>
    <row r="9" spans="3:3" ht="15.75">
      <c r="C9" s="522" t="s">
        <v>1870</v>
      </c>
    </row>
    <row r="18" spans="2:4">
      <c r="B18" s="540"/>
      <c r="C18" s="540"/>
      <c r="D18" s="540"/>
    </row>
    <row r="19" spans="2:4">
      <c r="B19" s="418"/>
      <c r="C19" s="418"/>
      <c r="D19" s="418"/>
    </row>
  </sheetData>
  <pageMargins left="0.7" right="0.7" top="0.75" bottom="0.75" header="0.3" footer="0.3"/>
  <pageSetup fitToWidth="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6:P634"/>
  <sheetViews>
    <sheetView showGridLines="0" view="pageBreakPreview" zoomScale="90" zoomScaleNormal="90" zoomScaleSheetLayoutView="90" workbookViewId="0">
      <selection activeCell="B1" sqref="B1"/>
    </sheetView>
  </sheetViews>
  <sheetFormatPr baseColWidth="10" defaultRowHeight="15"/>
  <cols>
    <col min="1" max="1" width="0.85546875" customWidth="1"/>
    <col min="2" max="2" width="55.5703125" customWidth="1"/>
    <col min="3" max="3" width="18.5703125" customWidth="1"/>
    <col min="4" max="4" width="17.42578125" customWidth="1"/>
    <col min="5" max="5" width="1.7109375" style="362" customWidth="1"/>
    <col min="6" max="6" width="20.5703125" customWidth="1"/>
    <col min="7" max="7" width="17.7109375" customWidth="1"/>
    <col min="8" max="8" width="17" customWidth="1"/>
    <col min="9" max="9" width="13.5703125" customWidth="1"/>
    <col min="10" max="11" width="18.28515625" customWidth="1"/>
    <col min="12" max="12" width="19.5703125" customWidth="1"/>
    <col min="13" max="13" width="3.42578125" customWidth="1"/>
    <col min="14" max="14" width="15.28515625" style="877" customWidth="1"/>
    <col min="15" max="15" width="12" style="877" customWidth="1"/>
  </cols>
  <sheetData>
    <row r="6" spans="2:15" ht="23.25">
      <c r="B6" s="1037" t="s">
        <v>1691</v>
      </c>
      <c r="C6" s="1037"/>
      <c r="D6" s="1037"/>
      <c r="E6" s="1037"/>
      <c r="F6" s="1037"/>
      <c r="G6" s="1037"/>
      <c r="H6" s="1037"/>
      <c r="I6" s="1037"/>
      <c r="J6" s="1037"/>
    </row>
    <row r="7" spans="2:15" s="362" customFormat="1" ht="23.25">
      <c r="B7" s="770" t="str">
        <f>+PN!B7</f>
        <v>correspondiente al período finalizado 30 de septiembre de 2021</v>
      </c>
      <c r="C7" s="770"/>
      <c r="D7" s="770"/>
      <c r="E7" s="770"/>
      <c r="F7" s="770"/>
      <c r="G7" s="770"/>
      <c r="H7" s="770"/>
      <c r="I7" s="770"/>
      <c r="J7" s="770"/>
      <c r="N7" s="877"/>
      <c r="O7" s="877"/>
    </row>
    <row r="8" spans="2:15">
      <c r="B8" s="146" t="s">
        <v>1436</v>
      </c>
    </row>
    <row r="9" spans="2:15">
      <c r="B9" s="415"/>
    </row>
    <row r="10" spans="2:15" ht="18">
      <c r="B10" s="1006" t="s">
        <v>1604</v>
      </c>
      <c r="C10" s="1006"/>
      <c r="D10" s="1006"/>
      <c r="E10" s="1006"/>
      <c r="F10" s="1006"/>
      <c r="G10" s="1006"/>
      <c r="H10" s="1006"/>
      <c r="I10" s="528"/>
    </row>
    <row r="11" spans="2:15">
      <c r="B11" s="415"/>
    </row>
    <row r="12" spans="2:15">
      <c r="B12" s="1038" t="s">
        <v>1813</v>
      </c>
      <c r="C12" s="1038"/>
      <c r="D12" s="1038"/>
      <c r="E12" s="1038"/>
      <c r="F12" s="1038"/>
      <c r="G12" s="1038"/>
      <c r="H12" s="1038"/>
      <c r="I12" s="1038"/>
      <c r="J12" s="1038"/>
    </row>
    <row r="13" spans="2:15">
      <c r="B13" s="415"/>
    </row>
    <row r="14" spans="2:15" ht="18">
      <c r="B14" s="1006" t="s">
        <v>1603</v>
      </c>
      <c r="C14" s="1006"/>
      <c r="D14" s="1006"/>
      <c r="E14" s="1006"/>
      <c r="F14" s="1006"/>
      <c r="G14" s="1006"/>
      <c r="H14" s="1006"/>
      <c r="I14" s="1006"/>
    </row>
    <row r="15" spans="2:15" ht="18">
      <c r="B15" s="414"/>
    </row>
    <row r="16" spans="2:15">
      <c r="B16" s="1018" t="s">
        <v>1602</v>
      </c>
      <c r="C16" s="1018"/>
      <c r="D16" s="1018"/>
      <c r="E16" s="1018"/>
      <c r="F16" s="1018"/>
      <c r="G16" s="1018"/>
      <c r="H16" s="1018"/>
      <c r="I16" s="1018"/>
      <c r="J16" s="1018"/>
    </row>
    <row r="17" spans="2:10">
      <c r="B17" s="415"/>
    </row>
    <row r="18" spans="2:10" ht="25.5" customHeight="1">
      <c r="B18" s="982" t="s">
        <v>1438</v>
      </c>
      <c r="C18" s="982"/>
      <c r="D18" s="982"/>
      <c r="E18" s="982"/>
      <c r="F18" s="982"/>
      <c r="G18" s="982"/>
      <c r="H18" s="982"/>
      <c r="I18" s="982"/>
      <c r="J18" s="982"/>
    </row>
    <row r="19" spans="2:10">
      <c r="B19" s="413"/>
    </row>
    <row r="20" spans="2:10" ht="24" customHeight="1">
      <c r="B20" s="982" t="s">
        <v>1439</v>
      </c>
      <c r="C20" s="982"/>
      <c r="D20" s="982"/>
      <c r="E20" s="982"/>
      <c r="F20" s="982"/>
      <c r="G20" s="982"/>
      <c r="H20" s="982"/>
      <c r="I20" s="982"/>
      <c r="J20" s="982"/>
    </row>
    <row r="21" spans="2:10">
      <c r="B21" s="415"/>
    </row>
    <row r="22" spans="2:10" ht="28.5" customHeight="1">
      <c r="B22" s="1017" t="s">
        <v>1812</v>
      </c>
      <c r="C22" s="1017"/>
      <c r="D22" s="1017"/>
      <c r="E22" s="1017"/>
      <c r="F22" s="1017"/>
      <c r="G22" s="1017"/>
      <c r="H22" s="1017"/>
      <c r="I22" s="1017"/>
      <c r="J22" s="1017"/>
    </row>
    <row r="23" spans="2:10">
      <c r="B23" s="416"/>
    </row>
    <row r="24" spans="2:10">
      <c r="B24" s="259" t="s">
        <v>1605</v>
      </c>
    </row>
    <row r="25" spans="2:10">
      <c r="B25" s="259"/>
    </row>
    <row r="26" spans="2:10" ht="29.25" customHeight="1">
      <c r="B26" s="982" t="s">
        <v>1632</v>
      </c>
      <c r="C26" s="982"/>
      <c r="D26" s="982"/>
      <c r="E26" s="982"/>
      <c r="F26" s="982"/>
      <c r="G26" s="982"/>
      <c r="H26" s="982"/>
      <c r="I26" s="982"/>
      <c r="J26" s="982"/>
    </row>
    <row r="27" spans="2:10">
      <c r="B27" s="416"/>
    </row>
    <row r="28" spans="2:10" ht="18">
      <c r="B28" s="1006" t="s">
        <v>1606</v>
      </c>
      <c r="C28" s="1006"/>
      <c r="D28" s="1006"/>
      <c r="E28" s="1006"/>
      <c r="F28" s="1006"/>
      <c r="G28" s="1006"/>
      <c r="H28" s="1006"/>
      <c r="I28" s="1006"/>
    </row>
    <row r="29" spans="2:10">
      <c r="B29" s="415"/>
    </row>
    <row r="30" spans="2:10">
      <c r="B30" s="499" t="s">
        <v>1607</v>
      </c>
      <c r="C30" s="499"/>
      <c r="D30" s="499"/>
      <c r="E30" s="499"/>
      <c r="F30" s="499"/>
      <c r="G30" s="499"/>
      <c r="H30" s="499"/>
      <c r="I30" s="499"/>
      <c r="J30" s="499"/>
    </row>
    <row r="31" spans="2:10">
      <c r="B31" s="415"/>
    </row>
    <row r="32" spans="2:10" ht="42" customHeight="1">
      <c r="B32" s="1042" t="s">
        <v>1834</v>
      </c>
      <c r="C32" s="1042"/>
      <c r="D32" s="1042"/>
      <c r="E32" s="1042"/>
      <c r="F32" s="1042"/>
      <c r="G32" s="1042"/>
      <c r="H32" s="1042"/>
      <c r="I32" s="1042"/>
      <c r="J32" s="1042"/>
    </row>
    <row r="33" spans="2:15">
      <c r="B33" s="416"/>
    </row>
    <row r="34" spans="2:15">
      <c r="B34" s="982" t="s">
        <v>1440</v>
      </c>
      <c r="C34" s="982"/>
      <c r="D34" s="982"/>
      <c r="E34" s="982"/>
      <c r="F34" s="982"/>
      <c r="G34" s="982"/>
      <c r="H34" s="982"/>
      <c r="I34" s="982"/>
      <c r="J34" s="982"/>
    </row>
    <row r="35" spans="2:15">
      <c r="B35" s="259"/>
    </row>
    <row r="36" spans="2:15">
      <c r="B36" s="1016" t="s">
        <v>1441</v>
      </c>
      <c r="C36" s="1016"/>
      <c r="D36" s="1016"/>
      <c r="E36" s="1016"/>
      <c r="F36" s="1016"/>
      <c r="G36" s="1016"/>
      <c r="H36" s="1016"/>
      <c r="I36" s="1016"/>
      <c r="J36" s="1016"/>
    </row>
    <row r="37" spans="2:15">
      <c r="B37" s="415"/>
    </row>
    <row r="38" spans="2:15" ht="45" customHeight="1">
      <c r="B38" s="982" t="s">
        <v>1798</v>
      </c>
      <c r="C38" s="982"/>
      <c r="D38" s="982"/>
      <c r="E38" s="982"/>
      <c r="F38" s="982"/>
      <c r="G38" s="982"/>
      <c r="H38" s="982"/>
      <c r="I38" s="982"/>
      <c r="J38" s="982"/>
    </row>
    <row r="39" spans="2:15" ht="28.5" customHeight="1">
      <c r="B39" s="982" t="s">
        <v>1835</v>
      </c>
      <c r="C39" s="982"/>
      <c r="D39" s="982"/>
      <c r="E39" s="982"/>
      <c r="F39" s="982"/>
      <c r="G39" s="982"/>
      <c r="H39" s="982"/>
      <c r="I39" s="982"/>
      <c r="J39" s="982"/>
    </row>
    <row r="40" spans="2:15" s="362" customFormat="1">
      <c r="B40" s="421"/>
      <c r="C40" s="421"/>
      <c r="D40" s="421"/>
      <c r="E40" s="421"/>
      <c r="F40" s="421"/>
      <c r="G40" s="421"/>
      <c r="H40" s="421"/>
      <c r="I40" s="421"/>
      <c r="J40" s="421"/>
      <c r="N40" s="877"/>
      <c r="O40" s="877"/>
    </row>
    <row r="41" spans="2:15">
      <c r="B41" s="1018" t="s">
        <v>1449</v>
      </c>
      <c r="C41" s="1018"/>
      <c r="D41" s="1018"/>
      <c r="E41" s="1018"/>
      <c r="F41" s="1018"/>
      <c r="G41" s="1018"/>
      <c r="H41" s="1018"/>
      <c r="I41" s="1018"/>
      <c r="J41" s="1018"/>
    </row>
    <row r="42" spans="2:15">
      <c r="B42" s="415"/>
    </row>
    <row r="43" spans="2:15" ht="40.5" customHeight="1">
      <c r="B43" s="982" t="s">
        <v>1633</v>
      </c>
      <c r="C43" s="982"/>
      <c r="D43" s="982"/>
      <c r="E43" s="982"/>
      <c r="F43" s="982"/>
      <c r="G43" s="982"/>
      <c r="H43" s="982"/>
      <c r="I43" s="982"/>
      <c r="J43" s="982"/>
    </row>
    <row r="44" spans="2:15" s="362" customFormat="1" ht="40.5" customHeight="1">
      <c r="B44" s="982" t="s">
        <v>1719</v>
      </c>
      <c r="C44" s="982"/>
      <c r="D44" s="982"/>
      <c r="E44" s="982"/>
      <c r="F44" s="982"/>
      <c r="G44" s="982"/>
      <c r="H44" s="982"/>
      <c r="I44" s="982"/>
      <c r="J44" s="982"/>
      <c r="N44" s="877"/>
      <c r="O44" s="877"/>
    </row>
    <row r="45" spans="2:15">
      <c r="B45" s="416"/>
    </row>
    <row r="46" spans="2:15">
      <c r="B46" s="1039" t="s">
        <v>1450</v>
      </c>
      <c r="C46" s="1039"/>
      <c r="D46" s="1039"/>
      <c r="E46" s="1039"/>
      <c r="F46" s="1039"/>
      <c r="G46" s="1039"/>
      <c r="H46" s="1039"/>
      <c r="I46" s="1039"/>
      <c r="J46" s="1039"/>
    </row>
    <row r="47" spans="2:15">
      <c r="B47" s="416"/>
    </row>
    <row r="48" spans="2:15" ht="31.5" customHeight="1">
      <c r="B48" s="982" t="s">
        <v>1836</v>
      </c>
      <c r="C48" s="982"/>
      <c r="D48" s="982"/>
      <c r="E48" s="982"/>
      <c r="F48" s="982"/>
      <c r="G48" s="982"/>
      <c r="H48" s="982"/>
      <c r="I48" s="982"/>
      <c r="J48" s="982"/>
    </row>
    <row r="49" spans="2:10">
      <c r="B49" s="416"/>
    </row>
    <row r="50" spans="2:10">
      <c r="B50" s="543" t="s">
        <v>1620</v>
      </c>
      <c r="C50" s="1040"/>
      <c r="D50" s="1040"/>
      <c r="E50" s="1040"/>
      <c r="F50" s="1040"/>
      <c r="G50" s="1040"/>
      <c r="H50" s="1040"/>
      <c r="I50" s="1040"/>
      <c r="J50" s="1040"/>
    </row>
    <row r="51" spans="2:10">
      <c r="B51" s="416"/>
    </row>
    <row r="52" spans="2:10">
      <c r="B52" s="1016" t="s">
        <v>1442</v>
      </c>
      <c r="C52" s="1016"/>
      <c r="D52" s="1016"/>
      <c r="E52" s="1016"/>
      <c r="F52" s="1016"/>
      <c r="G52" s="1016"/>
      <c r="H52" s="1016"/>
      <c r="I52" s="1016"/>
      <c r="J52" s="1016"/>
    </row>
    <row r="53" spans="2:10">
      <c r="B53" s="146"/>
    </row>
    <row r="54" spans="2:10" ht="30" customHeight="1">
      <c r="B54" s="982" t="s">
        <v>1799</v>
      </c>
      <c r="C54" s="982"/>
      <c r="D54" s="982"/>
      <c r="E54" s="982"/>
      <c r="F54" s="982"/>
      <c r="G54" s="982"/>
      <c r="H54" s="982"/>
      <c r="I54" s="982"/>
      <c r="J54" s="982"/>
    </row>
    <row r="55" spans="2:10">
      <c r="B55" s="416"/>
    </row>
    <row r="56" spans="2:10">
      <c r="B56" s="1016" t="s">
        <v>1443</v>
      </c>
      <c r="C56" s="1016"/>
      <c r="D56" s="1016"/>
      <c r="E56" s="1016"/>
      <c r="F56" s="1016"/>
      <c r="G56" s="1016"/>
      <c r="H56" s="1016"/>
      <c r="I56" s="1016"/>
      <c r="J56" s="1016"/>
    </row>
    <row r="57" spans="2:10">
      <c r="B57" s="415"/>
    </row>
    <row r="58" spans="2:10">
      <c r="B58" s="1016" t="s">
        <v>1444</v>
      </c>
      <c r="C58" s="1016"/>
      <c r="D58" s="1016"/>
      <c r="E58" s="1016"/>
      <c r="F58" s="1016"/>
      <c r="G58" s="1016"/>
      <c r="H58" s="1016"/>
      <c r="I58" s="1016"/>
      <c r="J58" s="1016"/>
    </row>
    <row r="59" spans="2:10">
      <c r="B59" s="415"/>
    </row>
    <row r="60" spans="2:10" ht="32.25" customHeight="1">
      <c r="B60" s="982" t="s">
        <v>1634</v>
      </c>
      <c r="C60" s="982"/>
      <c r="D60" s="982"/>
      <c r="E60" s="982"/>
      <c r="F60" s="982"/>
      <c r="G60" s="982"/>
      <c r="H60" s="982"/>
      <c r="I60" s="982"/>
      <c r="J60" s="982"/>
    </row>
    <row r="61" spans="2:10">
      <c r="B61" s="415"/>
    </row>
    <row r="62" spans="2:10">
      <c r="B62" s="1016" t="s">
        <v>1445</v>
      </c>
      <c r="C62" s="1016"/>
      <c r="D62" s="1016"/>
      <c r="E62" s="1016"/>
      <c r="F62" s="1016"/>
      <c r="G62" s="1016"/>
      <c r="H62" s="1016"/>
      <c r="I62" s="1016"/>
      <c r="J62" s="1016"/>
    </row>
    <row r="63" spans="2:10">
      <c r="B63" s="415"/>
    </row>
    <row r="64" spans="2:10" ht="33" customHeight="1">
      <c r="B64" s="982" t="s">
        <v>1702</v>
      </c>
      <c r="C64" s="982"/>
      <c r="D64" s="982"/>
      <c r="E64" s="982"/>
      <c r="F64" s="982"/>
      <c r="G64" s="982"/>
      <c r="H64" s="982"/>
      <c r="I64" s="982"/>
      <c r="J64" s="982"/>
    </row>
    <row r="65" spans="2:15">
      <c r="B65" s="146"/>
    </row>
    <row r="66" spans="2:15">
      <c r="B66" s="1039" t="s">
        <v>1446</v>
      </c>
      <c r="C66" s="1039"/>
      <c r="D66" s="1039"/>
      <c r="E66" s="1039"/>
      <c r="F66" s="1039"/>
      <c r="G66" s="1039"/>
      <c r="H66" s="1039"/>
      <c r="I66" s="1039"/>
      <c r="J66" s="1039"/>
    </row>
    <row r="67" spans="2:15">
      <c r="B67" s="416"/>
    </row>
    <row r="68" spans="2:15" ht="27" customHeight="1">
      <c r="B68" s="1041" t="s">
        <v>1669</v>
      </c>
      <c r="C68" s="1041"/>
      <c r="D68" s="1041"/>
      <c r="E68" s="1041"/>
      <c r="F68" s="1041"/>
      <c r="G68" s="1041"/>
      <c r="H68" s="1041"/>
      <c r="I68" s="1041"/>
      <c r="J68" s="1041"/>
    </row>
    <row r="69" spans="2:15">
      <c r="B69" s="416"/>
    </row>
    <row r="70" spans="2:15" s="362" customFormat="1" ht="39" customHeight="1">
      <c r="B70" s="982" t="s">
        <v>1670</v>
      </c>
      <c r="C70" s="982"/>
      <c r="D70" s="982"/>
      <c r="E70" s="982"/>
      <c r="F70" s="982"/>
      <c r="G70" s="982"/>
      <c r="H70" s="982"/>
      <c r="I70" s="982"/>
      <c r="J70" s="982"/>
      <c r="N70" s="877"/>
      <c r="O70" s="877"/>
    </row>
    <row r="71" spans="2:15" s="362" customFormat="1">
      <c r="B71" s="416"/>
      <c r="N71" s="877"/>
      <c r="O71" s="877"/>
    </row>
    <row r="72" spans="2:15">
      <c r="B72" s="982" t="s">
        <v>1447</v>
      </c>
      <c r="C72" s="982"/>
      <c r="D72" s="982"/>
      <c r="E72" s="982"/>
      <c r="F72" s="982"/>
      <c r="G72" s="982"/>
      <c r="H72" s="982"/>
      <c r="I72" s="982"/>
      <c r="J72" s="982"/>
    </row>
    <row r="73" spans="2:15">
      <c r="B73" s="416"/>
    </row>
    <row r="74" spans="2:15">
      <c r="B74" s="982" t="s">
        <v>1800</v>
      </c>
      <c r="C74" s="982"/>
      <c r="D74" s="982"/>
      <c r="E74" s="982"/>
      <c r="F74" s="982"/>
      <c r="G74" s="982"/>
      <c r="H74" s="982"/>
      <c r="I74" s="982"/>
      <c r="J74" s="982"/>
    </row>
    <row r="75" spans="2:15">
      <c r="B75" s="416"/>
    </row>
    <row r="76" spans="2:15" ht="18" customHeight="1">
      <c r="B76" s="415" t="s">
        <v>1608</v>
      </c>
      <c r="C76" s="1016"/>
      <c r="D76" s="1016"/>
      <c r="E76" s="1016"/>
      <c r="F76" s="1016"/>
      <c r="G76" s="1016"/>
      <c r="H76" s="1016"/>
      <c r="I76" s="1016"/>
      <c r="J76" s="1016"/>
    </row>
    <row r="77" spans="2:15">
      <c r="B77" s="416"/>
    </row>
    <row r="78" spans="2:15" ht="22.5" customHeight="1">
      <c r="B78" s="982" t="s">
        <v>1448</v>
      </c>
      <c r="C78" s="982"/>
      <c r="D78" s="982"/>
      <c r="E78" s="982"/>
      <c r="F78" s="982"/>
      <c r="G78" s="982"/>
      <c r="H78" s="982"/>
      <c r="I78" s="982"/>
      <c r="J78" s="982"/>
    </row>
    <row r="80" spans="2:15">
      <c r="B80" s="499" t="s">
        <v>1609</v>
      </c>
      <c r="C80" s="529"/>
      <c r="D80" s="499"/>
      <c r="E80" s="499"/>
      <c r="F80" s="499"/>
      <c r="G80" s="499"/>
      <c r="H80" s="499"/>
      <c r="I80" s="499"/>
      <c r="J80" s="499"/>
    </row>
    <row r="81" spans="2:10">
      <c r="B81" s="415"/>
    </row>
    <row r="82" spans="2:10">
      <c r="B82" s="1039" t="s">
        <v>1451</v>
      </c>
      <c r="C82" s="1039"/>
      <c r="D82" s="1039"/>
      <c r="E82" s="1039"/>
      <c r="F82" s="1039"/>
      <c r="G82" s="1039"/>
      <c r="H82" s="1039"/>
      <c r="I82" s="1039"/>
      <c r="J82" s="1039"/>
    </row>
    <row r="83" spans="2:10">
      <c r="B83" s="415"/>
    </row>
    <row r="84" spans="2:10">
      <c r="B84" s="982" t="s">
        <v>1452</v>
      </c>
      <c r="C84" s="982"/>
      <c r="D84" s="982"/>
      <c r="E84" s="982"/>
      <c r="F84" s="982"/>
      <c r="G84" s="982"/>
      <c r="H84" s="982"/>
      <c r="I84" s="982"/>
      <c r="J84" s="982"/>
    </row>
    <row r="85" spans="2:10">
      <c r="B85" s="416"/>
    </row>
    <row r="86" spans="2:10" ht="14.25" customHeight="1">
      <c r="B86" s="1035" t="s">
        <v>1453</v>
      </c>
      <c r="C86" s="1035"/>
      <c r="D86" s="422" t="s">
        <v>1720</v>
      </c>
      <c r="E86" s="422"/>
    </row>
    <row r="87" spans="2:10">
      <c r="B87" s="1036" t="s">
        <v>454</v>
      </c>
      <c r="C87" s="1036"/>
      <c r="D87" s="423">
        <v>2</v>
      </c>
      <c r="E87" s="423"/>
    </row>
    <row r="88" spans="2:10">
      <c r="B88" s="1036" t="s">
        <v>335</v>
      </c>
      <c r="C88" s="1036"/>
      <c r="D88" s="423">
        <v>5</v>
      </c>
      <c r="E88" s="423"/>
    </row>
    <row r="89" spans="2:10">
      <c r="B89" s="1045" t="s">
        <v>604</v>
      </c>
      <c r="C89" s="1045"/>
      <c r="D89" s="423">
        <v>5</v>
      </c>
      <c r="E89" s="423"/>
    </row>
    <row r="90" spans="2:10">
      <c r="B90" s="1036" t="s">
        <v>337</v>
      </c>
      <c r="C90" s="1036"/>
      <c r="D90" s="423">
        <v>5</v>
      </c>
      <c r="E90" s="423"/>
    </row>
    <row r="91" spans="2:10">
      <c r="B91" s="416"/>
    </row>
    <row r="92" spans="2:10">
      <c r="B92" s="1018" t="s">
        <v>1454</v>
      </c>
      <c r="C92" s="1018"/>
      <c r="D92" s="1018"/>
      <c r="E92" s="1018"/>
      <c r="F92" s="1018"/>
      <c r="G92" s="1018"/>
      <c r="H92" s="1018"/>
      <c r="I92" s="1018"/>
      <c r="J92" s="1018"/>
    </row>
    <row r="93" spans="2:10">
      <c r="B93" s="416"/>
    </row>
    <row r="94" spans="2:10">
      <c r="B94" s="982" t="s">
        <v>1455</v>
      </c>
      <c r="C94" s="982"/>
      <c r="D94" s="982"/>
      <c r="E94" s="982"/>
      <c r="F94" s="982"/>
      <c r="G94" s="982"/>
      <c r="H94" s="982"/>
      <c r="I94" s="982"/>
      <c r="J94" s="982"/>
    </row>
    <row r="95" spans="2:10">
      <c r="B95" s="416"/>
    </row>
    <row r="96" spans="2:10">
      <c r="B96" s="1022" t="s">
        <v>1456</v>
      </c>
      <c r="C96" s="1022"/>
      <c r="D96" s="1022"/>
      <c r="E96" s="1022"/>
      <c r="F96" s="1022"/>
      <c r="G96" s="1022"/>
      <c r="H96" s="1022"/>
      <c r="I96" s="1022"/>
      <c r="J96" s="1022"/>
    </row>
    <row r="97" spans="2:15">
      <c r="B97" s="416"/>
    </row>
    <row r="98" spans="2:15" ht="25.5">
      <c r="B98" s="1035" t="s">
        <v>1453</v>
      </c>
      <c r="C98" s="1035"/>
      <c r="D98" s="422" t="s">
        <v>1721</v>
      </c>
      <c r="E98" s="422"/>
    </row>
    <row r="99" spans="2:15">
      <c r="B99" s="1036" t="s">
        <v>798</v>
      </c>
      <c r="C99" s="1036"/>
      <c r="D99" s="423">
        <v>5</v>
      </c>
      <c r="E99" s="423"/>
    </row>
    <row r="100" spans="2:15" hidden="1">
      <c r="B100" s="1036" t="s">
        <v>1457</v>
      </c>
      <c r="C100" s="1036"/>
      <c r="D100" s="423">
        <v>4</v>
      </c>
      <c r="E100" s="423"/>
    </row>
    <row r="101" spans="2:15" s="362" customFormat="1">
      <c r="B101" s="773"/>
      <c r="C101" s="773"/>
      <c r="D101" s="423"/>
      <c r="E101" s="423"/>
      <c r="N101" s="877"/>
      <c r="O101" s="877"/>
    </row>
    <row r="102" spans="2:15">
      <c r="B102" s="772" t="s">
        <v>1728</v>
      </c>
    </row>
    <row r="103" spans="2:15" s="362" customFormat="1">
      <c r="B103" s="772"/>
      <c r="N103" s="877"/>
      <c r="O103" s="877"/>
    </row>
    <row r="104" spans="2:15" ht="15" customHeight="1">
      <c r="B104" s="415" t="s">
        <v>1621</v>
      </c>
      <c r="C104" s="1018"/>
      <c r="D104" s="1018"/>
      <c r="E104" s="1018"/>
      <c r="F104" s="1018"/>
      <c r="G104" s="1018"/>
      <c r="H104" s="1018"/>
      <c r="I104" s="1018"/>
      <c r="J104" s="1018"/>
    </row>
    <row r="105" spans="2:15">
      <c r="B105" s="415"/>
    </row>
    <row r="106" spans="2:15">
      <c r="B106" s="1018" t="s">
        <v>1458</v>
      </c>
      <c r="C106" s="1018"/>
      <c r="D106" s="1018"/>
      <c r="E106" s="1018"/>
      <c r="F106" s="1018"/>
      <c r="G106" s="1018"/>
      <c r="H106" s="1018"/>
      <c r="I106" s="1018"/>
      <c r="J106" s="1018"/>
    </row>
    <row r="107" spans="2:15">
      <c r="B107" s="416"/>
    </row>
    <row r="108" spans="2:15">
      <c r="B108" s="982" t="s">
        <v>1459</v>
      </c>
      <c r="C108" s="982"/>
      <c r="D108" s="982"/>
      <c r="E108" s="982"/>
      <c r="F108" s="982"/>
      <c r="G108" s="982"/>
      <c r="H108" s="982"/>
      <c r="I108" s="982"/>
      <c r="J108" s="982"/>
    </row>
    <row r="109" spans="2:15">
      <c r="B109" s="415"/>
    </row>
    <row r="110" spans="2:15">
      <c r="B110" s="1016" t="s">
        <v>1460</v>
      </c>
      <c r="C110" s="1016"/>
      <c r="D110" s="1016"/>
      <c r="E110" s="1016"/>
      <c r="F110" s="1016"/>
      <c r="G110" s="1016"/>
      <c r="H110" s="1016"/>
      <c r="I110" s="1016"/>
      <c r="J110" s="1016"/>
    </row>
    <row r="111" spans="2:15">
      <c r="B111" s="416"/>
    </row>
    <row r="112" spans="2:15">
      <c r="B112" s="1022" t="s">
        <v>1461</v>
      </c>
      <c r="C112" s="1022"/>
      <c r="D112" s="1022"/>
      <c r="E112" s="1022"/>
      <c r="F112" s="1022"/>
      <c r="G112" s="1022"/>
      <c r="H112" s="1022"/>
      <c r="I112" s="1022"/>
      <c r="J112" s="1022"/>
    </row>
    <row r="113" spans="2:15">
      <c r="B113" s="415"/>
    </row>
    <row r="114" spans="2:15">
      <c r="B114" s="415" t="s">
        <v>1610</v>
      </c>
      <c r="C114" s="1039"/>
      <c r="D114" s="1039"/>
      <c r="E114" s="1039"/>
      <c r="F114" s="1039"/>
      <c r="G114" s="1039"/>
      <c r="H114" s="1039"/>
      <c r="I114" s="1039"/>
      <c r="J114" s="1039"/>
    </row>
    <row r="115" spans="2:15">
      <c r="B115" s="259"/>
    </row>
    <row r="116" spans="2:15" ht="42.75" customHeight="1">
      <c r="B116" s="982" t="s">
        <v>1462</v>
      </c>
      <c r="C116" s="982"/>
      <c r="D116" s="982"/>
      <c r="E116" s="982"/>
      <c r="F116" s="982"/>
      <c r="G116" s="982"/>
      <c r="H116" s="982"/>
      <c r="I116" s="982"/>
      <c r="J116" s="982"/>
    </row>
    <row r="117" spans="2:15">
      <c r="B117" s="416"/>
    </row>
    <row r="118" spans="2:15">
      <c r="B118" s="1018" t="s">
        <v>1611</v>
      </c>
      <c r="C118" s="1018"/>
      <c r="D118" s="1018"/>
      <c r="E118" s="1018"/>
      <c r="F118" s="1018"/>
      <c r="G118" s="1018"/>
      <c r="H118" s="1018"/>
      <c r="I118" s="1018"/>
      <c r="J118" s="1018"/>
    </row>
    <row r="119" spans="2:15">
      <c r="B119" s="416"/>
    </row>
    <row r="120" spans="2:15">
      <c r="B120" s="982" t="s">
        <v>1463</v>
      </c>
      <c r="C120" s="982"/>
      <c r="D120" s="982"/>
      <c r="E120" s="982"/>
      <c r="F120" s="982"/>
      <c r="G120" s="982"/>
      <c r="H120" s="982"/>
      <c r="I120" s="982"/>
      <c r="J120" s="982"/>
    </row>
    <row r="121" spans="2:15">
      <c r="B121" s="420"/>
    </row>
    <row r="122" spans="2:15" ht="18">
      <c r="B122" s="1019" t="s">
        <v>1612</v>
      </c>
      <c r="C122" s="1019"/>
      <c r="D122" s="1019"/>
      <c r="E122" s="1019"/>
      <c r="F122" s="1019"/>
      <c r="G122" s="1019"/>
      <c r="H122" s="1019"/>
      <c r="I122" s="1019"/>
      <c r="J122" s="1019"/>
    </row>
    <row r="123" spans="2:15">
      <c r="B123" s="146"/>
    </row>
    <row r="124" spans="2:15" ht="17.25" customHeight="1">
      <c r="B124" s="982" t="s">
        <v>1722</v>
      </c>
      <c r="C124" s="982"/>
      <c r="D124" s="982"/>
      <c r="E124" s="982"/>
      <c r="F124" s="982"/>
      <c r="G124" s="982"/>
      <c r="H124" s="982"/>
      <c r="I124" s="982"/>
      <c r="J124" s="982"/>
    </row>
    <row r="125" spans="2:15" s="362" customFormat="1">
      <c r="N125" s="877"/>
      <c r="O125" s="877"/>
    </row>
    <row r="126" spans="2:15" ht="18">
      <c r="B126" s="528" t="s">
        <v>1613</v>
      </c>
      <c r="C126" s="528"/>
      <c r="D126" s="528"/>
      <c r="E126" s="528"/>
      <c r="F126" s="528"/>
      <c r="G126" s="528"/>
      <c r="H126" s="528"/>
      <c r="I126" s="528"/>
      <c r="J126" s="528"/>
    </row>
    <row r="127" spans="2:15">
      <c r="B127" s="415"/>
    </row>
    <row r="128" spans="2:15">
      <c r="B128" s="1018" t="s">
        <v>1464</v>
      </c>
      <c r="C128" s="1018"/>
      <c r="D128" s="1018"/>
      <c r="E128" s="1018"/>
      <c r="F128" s="1018"/>
      <c r="G128" s="1018"/>
      <c r="H128" s="1018"/>
      <c r="I128" s="1018"/>
      <c r="J128" s="1018"/>
    </row>
    <row r="129" spans="2:10">
      <c r="B129" s="415"/>
    </row>
    <row r="130" spans="2:10" ht="30" customHeight="1">
      <c r="B130" s="982" t="s">
        <v>1837</v>
      </c>
      <c r="C130" s="982"/>
      <c r="D130" s="982"/>
      <c r="E130" s="982"/>
      <c r="F130" s="982"/>
      <c r="G130" s="982"/>
      <c r="H130" s="982"/>
      <c r="I130" s="982"/>
      <c r="J130" s="982"/>
    </row>
    <row r="131" spans="2:10">
      <c r="B131" s="416"/>
    </row>
    <row r="132" spans="2:10" ht="27.75" customHeight="1">
      <c r="B132" s="982" t="s">
        <v>1465</v>
      </c>
      <c r="C132" s="982"/>
      <c r="D132" s="982"/>
      <c r="E132" s="982"/>
      <c r="F132" s="982"/>
      <c r="G132" s="982"/>
      <c r="H132" s="982"/>
      <c r="I132" s="982"/>
      <c r="J132" s="982"/>
    </row>
    <row r="133" spans="2:10">
      <c r="B133" s="415"/>
    </row>
    <row r="134" spans="2:10">
      <c r="B134" s="56" t="s">
        <v>1466</v>
      </c>
      <c r="C134" s="56"/>
      <c r="D134" s="428" t="s">
        <v>1828</v>
      </c>
      <c r="E134" s="748"/>
      <c r="F134" s="820" t="s">
        <v>1709</v>
      </c>
      <c r="G134" s="426"/>
      <c r="I134" s="362"/>
    </row>
    <row r="135" spans="2:10">
      <c r="B135" s="55" t="s">
        <v>1467</v>
      </c>
      <c r="C135" s="55"/>
      <c r="D135" s="424">
        <v>6913.99</v>
      </c>
      <c r="E135" s="748"/>
      <c r="F135" s="821">
        <v>6900.11</v>
      </c>
      <c r="G135" s="427"/>
      <c r="I135" s="362"/>
    </row>
    <row r="136" spans="2:10">
      <c r="B136" s="55" t="s">
        <v>1468</v>
      </c>
      <c r="C136" s="55"/>
      <c r="D136" s="424">
        <f>+D135</f>
        <v>6913.99</v>
      </c>
      <c r="E136" s="748"/>
      <c r="F136" s="821">
        <v>6900.11</v>
      </c>
      <c r="G136" s="427"/>
      <c r="I136" s="362"/>
    </row>
    <row r="137" spans="2:10">
      <c r="B137" s="56"/>
      <c r="F137" s="817"/>
      <c r="G137" s="426"/>
    </row>
    <row r="138" spans="2:10">
      <c r="B138" s="56" t="s">
        <v>1469</v>
      </c>
      <c r="D138" s="820" t="str">
        <f>+$D$134</f>
        <v>30.09.2021</v>
      </c>
      <c r="F138" s="820" t="s">
        <v>1709</v>
      </c>
      <c r="G138" s="426"/>
    </row>
    <row r="139" spans="2:10">
      <c r="B139" s="55" t="s">
        <v>1467</v>
      </c>
      <c r="D139" s="429">
        <v>7996.72</v>
      </c>
      <c r="F139" s="429">
        <v>8476.1</v>
      </c>
      <c r="G139" s="425"/>
    </row>
    <row r="140" spans="2:10">
      <c r="B140" s="55" t="s">
        <v>1468</v>
      </c>
      <c r="D140" s="424">
        <f>+D139</f>
        <v>7996.72</v>
      </c>
      <c r="F140" s="821">
        <f>+F139</f>
        <v>8476.1</v>
      </c>
      <c r="G140" s="425"/>
    </row>
    <row r="141" spans="2:10">
      <c r="B141" s="56"/>
      <c r="F141" s="817"/>
      <c r="G141" s="427"/>
    </row>
    <row r="142" spans="2:10">
      <c r="B142" s="56" t="s">
        <v>1470</v>
      </c>
      <c r="C142" s="431"/>
      <c r="D142" s="820" t="str">
        <f>+$D$134</f>
        <v>30.09.2021</v>
      </c>
      <c r="F142" s="820" t="s">
        <v>1709</v>
      </c>
      <c r="G142" s="427"/>
    </row>
    <row r="143" spans="2:10">
      <c r="B143" s="55" t="s">
        <v>1467</v>
      </c>
      <c r="C143" s="362"/>
      <c r="D143" s="430">
        <v>70.03</v>
      </c>
      <c r="F143" s="827">
        <v>82</v>
      </c>
      <c r="G143" s="425"/>
    </row>
    <row r="144" spans="2:10">
      <c r="B144" s="55" t="s">
        <v>1468</v>
      </c>
      <c r="C144" s="362"/>
      <c r="D144" s="425">
        <f>+D143</f>
        <v>70.03</v>
      </c>
      <c r="E144" s="425"/>
      <c r="F144" s="828">
        <f>+F143</f>
        <v>82</v>
      </c>
      <c r="G144" s="425"/>
    </row>
    <row r="145" spans="2:15" s="362" customFormat="1">
      <c r="B145" s="55"/>
      <c r="D145" s="425"/>
      <c r="E145" s="425"/>
      <c r="F145" s="425"/>
      <c r="G145" s="425"/>
      <c r="N145" s="877"/>
      <c r="O145" s="877"/>
    </row>
    <row r="146" spans="2:15" s="362" customFormat="1">
      <c r="B146" s="56" t="s">
        <v>1734</v>
      </c>
      <c r="C146" s="431"/>
      <c r="D146" s="820" t="str">
        <f>+$D$134</f>
        <v>30.09.2021</v>
      </c>
      <c r="F146" s="820" t="s">
        <v>1709</v>
      </c>
      <c r="G146" s="425"/>
      <c r="N146" s="877"/>
      <c r="O146" s="877"/>
    </row>
    <row r="147" spans="2:15" s="362" customFormat="1">
      <c r="B147" s="55" t="s">
        <v>1467</v>
      </c>
      <c r="D147" s="778">
        <v>9300.01</v>
      </c>
      <c r="E147" s="779"/>
      <c r="F147" s="778">
        <v>8902.57</v>
      </c>
      <c r="G147" s="425"/>
      <c r="N147" s="877"/>
      <c r="O147" s="877"/>
    </row>
    <row r="148" spans="2:15" s="362" customFormat="1">
      <c r="B148" s="55" t="s">
        <v>1468</v>
      </c>
      <c r="D148" s="780">
        <f>+D147</f>
        <v>9300.01</v>
      </c>
      <c r="E148" s="780"/>
      <c r="F148" s="780">
        <f>+F147</f>
        <v>8902.57</v>
      </c>
      <c r="G148" s="425"/>
      <c r="N148" s="877"/>
      <c r="O148" s="877"/>
    </row>
    <row r="149" spans="2:15">
      <c r="B149" s="362"/>
      <c r="C149" s="362"/>
      <c r="D149" s="430"/>
      <c r="E149" s="430"/>
      <c r="F149" s="430"/>
      <c r="G149" s="362"/>
      <c r="H149" s="362"/>
      <c r="I149" s="362"/>
    </row>
    <row r="150" spans="2:15">
      <c r="B150" s="747" t="s">
        <v>1724</v>
      </c>
      <c r="C150" s="747"/>
      <c r="D150" s="425"/>
      <c r="E150" s="425"/>
      <c r="F150" s="747"/>
      <c r="G150" s="747"/>
      <c r="H150" s="747"/>
      <c r="I150" s="747"/>
    </row>
    <row r="151" spans="2:15">
      <c r="B151" s="415"/>
    </row>
    <row r="152" spans="2:15" s="847" customFormat="1">
      <c r="B152" s="1042" t="s">
        <v>1838</v>
      </c>
      <c r="C152" s="1042"/>
      <c r="D152" s="1042"/>
      <c r="E152" s="1042"/>
      <c r="F152" s="1042"/>
      <c r="G152" s="1042"/>
      <c r="H152" s="1042"/>
      <c r="I152" s="1042"/>
      <c r="N152" s="877"/>
      <c r="O152" s="877"/>
    </row>
    <row r="154" spans="2:15" ht="27" customHeight="1">
      <c r="B154" s="447" t="s">
        <v>1471</v>
      </c>
      <c r="C154" s="453"/>
      <c r="D154" s="448" t="s">
        <v>637</v>
      </c>
      <c r="E154" s="448"/>
      <c r="F154" s="448" t="s">
        <v>1472</v>
      </c>
      <c r="G154" s="558" t="s">
        <v>1839</v>
      </c>
      <c r="H154" s="558" t="s">
        <v>1840</v>
      </c>
      <c r="I154" s="558" t="s">
        <v>1711</v>
      </c>
      <c r="J154" s="663" t="s">
        <v>1723</v>
      </c>
    </row>
    <row r="155" spans="2:15">
      <c r="B155" s="443" t="s">
        <v>319</v>
      </c>
      <c r="C155" s="444"/>
      <c r="D155" s="444"/>
      <c r="E155" s="444"/>
      <c r="F155" s="444"/>
      <c r="G155" s="444"/>
      <c r="H155" s="444"/>
      <c r="I155" s="444"/>
      <c r="J155" s="445"/>
    </row>
    <row r="156" spans="2:15" ht="15.75" customHeight="1">
      <c r="B156" s="443" t="s">
        <v>582</v>
      </c>
      <c r="C156" s="444"/>
      <c r="D156" s="444"/>
      <c r="E156" s="444"/>
      <c r="F156" s="444"/>
      <c r="G156" s="444"/>
      <c r="H156" s="444"/>
      <c r="I156" s="444"/>
      <c r="J156" s="445"/>
    </row>
    <row r="157" spans="2:15">
      <c r="B157" s="437" t="s">
        <v>1473</v>
      </c>
      <c r="C157" s="455"/>
      <c r="D157" s="433" t="s">
        <v>4</v>
      </c>
      <c r="E157" s="433"/>
      <c r="F157" s="901">
        <v>438236.60983021383</v>
      </c>
      <c r="G157" s="898">
        <v>6913.99</v>
      </c>
      <c r="H157" s="899">
        <v>3029963538</v>
      </c>
      <c r="I157" s="435">
        <v>6900.11</v>
      </c>
      <c r="J157" s="438">
        <v>3228251999</v>
      </c>
      <c r="K157" s="763"/>
    </row>
    <row r="158" spans="2:15">
      <c r="B158" s="437" t="s">
        <v>1473</v>
      </c>
      <c r="C158" s="455"/>
      <c r="D158" s="433" t="s">
        <v>295</v>
      </c>
      <c r="E158" s="433"/>
      <c r="F158" s="901">
        <v>1419.9999499794915</v>
      </c>
      <c r="G158" s="898">
        <v>7996.72</v>
      </c>
      <c r="H158" s="899">
        <v>11355342</v>
      </c>
      <c r="I158" s="435">
        <v>8476.1</v>
      </c>
      <c r="J158" s="438">
        <v>94484473</v>
      </c>
      <c r="K158" s="830"/>
      <c r="L158" s="830"/>
    </row>
    <row r="159" spans="2:15" s="817" customFormat="1">
      <c r="B159" s="437" t="s">
        <v>1473</v>
      </c>
      <c r="C159" s="455"/>
      <c r="D159" s="433" t="s">
        <v>183</v>
      </c>
      <c r="E159" s="433"/>
      <c r="F159" s="901">
        <v>565.2434670855348</v>
      </c>
      <c r="G159" s="898">
        <v>70.03</v>
      </c>
      <c r="H159" s="899">
        <v>39584</v>
      </c>
      <c r="I159" s="831">
        <v>0</v>
      </c>
      <c r="J159" s="832">
        <v>0</v>
      </c>
      <c r="K159" s="830"/>
      <c r="L159" s="830"/>
      <c r="N159" s="877"/>
      <c r="O159" s="877"/>
    </row>
    <row r="160" spans="2:15">
      <c r="B160" s="437" t="s">
        <v>1725</v>
      </c>
      <c r="C160" s="455"/>
      <c r="D160" s="433" t="s">
        <v>4</v>
      </c>
      <c r="E160" s="433"/>
      <c r="F160" s="901">
        <v>1698.2700293173696</v>
      </c>
      <c r="G160" s="898">
        <v>6913.99</v>
      </c>
      <c r="H160" s="899">
        <v>11741822</v>
      </c>
      <c r="I160" s="435">
        <v>6900.11</v>
      </c>
      <c r="J160" s="438">
        <v>14352574</v>
      </c>
      <c r="K160" s="829"/>
    </row>
    <row r="161" spans="2:15">
      <c r="B161" s="437" t="s">
        <v>1725</v>
      </c>
      <c r="C161" s="455"/>
      <c r="D161" s="433" t="s">
        <v>183</v>
      </c>
      <c r="E161" s="433"/>
      <c r="F161" s="901">
        <v>29.615878909038983</v>
      </c>
      <c r="G161" s="898">
        <v>70.03</v>
      </c>
      <c r="H161" s="899">
        <v>2074</v>
      </c>
      <c r="I161" s="434">
        <v>82</v>
      </c>
      <c r="J161" s="438">
        <v>2249</v>
      </c>
      <c r="K161" s="830"/>
    </row>
    <row r="162" spans="2:15" s="362" customFormat="1">
      <c r="B162" s="437" t="s">
        <v>1725</v>
      </c>
      <c r="C162" s="584"/>
      <c r="D162" s="433" t="s">
        <v>391</v>
      </c>
      <c r="E162" s="433"/>
      <c r="F162" s="901">
        <v>227.99996989250548</v>
      </c>
      <c r="G162" s="898">
        <v>9300.01</v>
      </c>
      <c r="H162" s="899">
        <v>2120402</v>
      </c>
      <c r="I162" s="722">
        <v>9378.6299999999992</v>
      </c>
      <c r="J162" s="756">
        <v>1070487</v>
      </c>
      <c r="N162" s="877"/>
      <c r="O162" s="877"/>
    </row>
    <row r="163" spans="2:15" s="362" customFormat="1">
      <c r="B163" s="449" t="s">
        <v>1802</v>
      </c>
      <c r="C163" s="456"/>
      <c r="D163" s="440" t="s">
        <v>295</v>
      </c>
      <c r="E163" s="440"/>
      <c r="F163" s="901">
        <v>2887.9200472193597</v>
      </c>
      <c r="G163" s="898">
        <v>7996.72</v>
      </c>
      <c r="H163" s="899">
        <v>23093888</v>
      </c>
      <c r="I163" s="435">
        <v>8476.1</v>
      </c>
      <c r="J163" s="723">
        <v>0</v>
      </c>
      <c r="N163" s="877"/>
      <c r="O163" s="877"/>
    </row>
    <row r="164" spans="2:15" ht="15.75" customHeight="1">
      <c r="B164" s="757" t="s">
        <v>547</v>
      </c>
      <c r="C164" s="758"/>
      <c r="D164" s="758"/>
      <c r="E164" s="758"/>
      <c r="F164" s="759"/>
      <c r="G164" s="758"/>
      <c r="H164" s="760"/>
      <c r="I164" s="758"/>
      <c r="J164" s="761"/>
    </row>
    <row r="165" spans="2:15">
      <c r="B165" s="1033" t="s">
        <v>1474</v>
      </c>
      <c r="C165" s="1034"/>
      <c r="D165" s="433" t="s">
        <v>4</v>
      </c>
      <c r="E165" s="433"/>
      <c r="F165" s="901">
        <v>1395440.9400360719</v>
      </c>
      <c r="G165" s="904">
        <v>6913.99</v>
      </c>
      <c r="H165" s="899">
        <v>9648064705</v>
      </c>
      <c r="I165" s="435">
        <v>6900.11</v>
      </c>
      <c r="J165" s="438">
        <v>6521093247</v>
      </c>
    </row>
    <row r="166" spans="2:15">
      <c r="B166" s="450" t="s">
        <v>456</v>
      </c>
      <c r="C166" s="451"/>
      <c r="D166" s="451"/>
      <c r="E166" s="451"/>
      <c r="F166" s="619"/>
      <c r="G166" s="939"/>
      <c r="H166" s="451"/>
      <c r="I166" s="451"/>
      <c r="J166" s="452"/>
    </row>
    <row r="167" spans="2:15">
      <c r="B167" s="1033" t="s">
        <v>1475</v>
      </c>
      <c r="C167" s="1034"/>
      <c r="D167" s="618" t="s">
        <v>4</v>
      </c>
      <c r="E167" s="618"/>
      <c r="F167" s="901">
        <v>77859.909979621036</v>
      </c>
      <c r="G167" s="906">
        <v>6913.99</v>
      </c>
      <c r="H167" s="900">
        <v>538322639</v>
      </c>
      <c r="I167" s="563">
        <v>6900.11</v>
      </c>
      <c r="J167" s="664">
        <v>18219395472</v>
      </c>
    </row>
    <row r="168" spans="2:15" s="817" customFormat="1">
      <c r="B168" s="1031" t="s">
        <v>1475</v>
      </c>
      <c r="C168" s="1032"/>
      <c r="D168" s="433" t="s">
        <v>295</v>
      </c>
      <c r="E168" s="433"/>
      <c r="F168" s="901">
        <v>165.32003121279723</v>
      </c>
      <c r="G168" s="909">
        <v>7996.72</v>
      </c>
      <c r="H168" s="899">
        <v>1322018</v>
      </c>
      <c r="I168" s="435">
        <v>8476.1</v>
      </c>
      <c r="J168" s="665">
        <v>0</v>
      </c>
      <c r="N168" s="877"/>
      <c r="O168" s="877"/>
    </row>
    <row r="169" spans="2:15">
      <c r="B169" s="1031" t="s">
        <v>1475</v>
      </c>
      <c r="C169" s="1032"/>
      <c r="D169" s="433" t="s">
        <v>183</v>
      </c>
      <c r="E169" s="433"/>
      <c r="F169" s="901">
        <v>0</v>
      </c>
      <c r="G169" s="909">
        <v>70.03</v>
      </c>
      <c r="H169" s="899">
        <v>0</v>
      </c>
      <c r="I169" s="434">
        <v>82</v>
      </c>
      <c r="J169" s="665">
        <v>47348</v>
      </c>
    </row>
    <row r="170" spans="2:15" s="362" customFormat="1">
      <c r="B170" s="1031" t="s">
        <v>1475</v>
      </c>
      <c r="C170" s="1032"/>
      <c r="D170" s="433" t="s">
        <v>391</v>
      </c>
      <c r="E170" s="433"/>
      <c r="F170" s="901">
        <v>720.99997741937909</v>
      </c>
      <c r="G170" s="909">
        <v>9300.01</v>
      </c>
      <c r="H170" s="899">
        <v>6705307</v>
      </c>
      <c r="I170" s="434">
        <v>9378.6299999999992</v>
      </c>
      <c r="J170" s="665">
        <v>2532</v>
      </c>
      <c r="N170" s="877"/>
      <c r="O170" s="877"/>
    </row>
    <row r="171" spans="2:15" s="817" customFormat="1">
      <c r="B171" s="1031" t="s">
        <v>1475</v>
      </c>
      <c r="C171" s="1032"/>
      <c r="D171" s="433" t="s">
        <v>647</v>
      </c>
      <c r="E171" s="433"/>
      <c r="F171" s="901">
        <v>28.000088120445962</v>
      </c>
      <c r="G171" s="909">
        <v>5447.09</v>
      </c>
      <c r="H171" s="900">
        <v>152519</v>
      </c>
      <c r="I171" s="434">
        <v>5399.57</v>
      </c>
      <c r="J171" s="665">
        <v>0</v>
      </c>
      <c r="N171" s="877"/>
      <c r="O171" s="877"/>
    </row>
    <row r="172" spans="2:15">
      <c r="B172" s="1031" t="s">
        <v>868</v>
      </c>
      <c r="C172" s="1032"/>
      <c r="D172" s="433" t="s">
        <v>4</v>
      </c>
      <c r="E172" s="433"/>
      <c r="F172" s="901">
        <v>117948.44858034218</v>
      </c>
      <c r="G172" s="897">
        <v>6913.99</v>
      </c>
      <c r="H172" s="899">
        <v>815494394</v>
      </c>
      <c r="I172" s="435">
        <v>6900.11</v>
      </c>
      <c r="J172" s="665">
        <v>1601518015</v>
      </c>
    </row>
    <row r="173" spans="2:15" s="362" customFormat="1" hidden="1">
      <c r="B173" s="1031" t="s">
        <v>868</v>
      </c>
      <c r="C173" s="1032"/>
      <c r="D173" s="433" t="s">
        <v>295</v>
      </c>
      <c r="E173" s="433"/>
      <c r="F173" s="831"/>
      <c r="G173" s="435"/>
      <c r="H173" s="436"/>
      <c r="I173" s="435"/>
      <c r="J173" s="665"/>
      <c r="N173" s="877"/>
      <c r="O173" s="877"/>
    </row>
    <row r="174" spans="2:15">
      <c r="B174" s="1031" t="s">
        <v>1476</v>
      </c>
      <c r="C174" s="1032"/>
      <c r="D174" s="433" t="s">
        <v>4</v>
      </c>
      <c r="E174" s="433"/>
      <c r="F174" s="901">
        <v>-3032.370020783947</v>
      </c>
      <c r="G174" s="902">
        <v>6913.99</v>
      </c>
      <c r="H174" s="896">
        <v>-20965776</v>
      </c>
      <c r="I174" s="435">
        <v>6900.11</v>
      </c>
      <c r="J174" s="666">
        <v>-20923687</v>
      </c>
    </row>
    <row r="175" spans="2:15">
      <c r="B175" s="1031" t="s">
        <v>326</v>
      </c>
      <c r="C175" s="1032"/>
      <c r="D175" s="433" t="s">
        <v>4</v>
      </c>
      <c r="E175" s="433"/>
      <c r="F175" s="901">
        <v>55120.569454106822</v>
      </c>
      <c r="G175" s="902">
        <v>6913.99</v>
      </c>
      <c r="H175" s="899">
        <v>381103066</v>
      </c>
      <c r="I175" s="435">
        <v>6900.11</v>
      </c>
      <c r="J175" s="665">
        <v>314128542</v>
      </c>
    </row>
    <row r="176" spans="2:15" s="362" customFormat="1">
      <c r="B176" s="1043" t="s">
        <v>326</v>
      </c>
      <c r="C176" s="1044"/>
      <c r="D176" s="440" t="s">
        <v>295</v>
      </c>
      <c r="E176" s="440"/>
      <c r="F176" s="901">
        <v>3801.2099960984001</v>
      </c>
      <c r="G176" s="894">
        <v>7996.72</v>
      </c>
      <c r="H176" s="899">
        <v>30397212</v>
      </c>
      <c r="I176" s="441">
        <v>8476.1</v>
      </c>
      <c r="J176" s="666">
        <v>37202599</v>
      </c>
      <c r="N176" s="877"/>
      <c r="O176" s="877"/>
    </row>
    <row r="177" spans="2:15">
      <c r="B177" s="450" t="s">
        <v>457</v>
      </c>
      <c r="C177" s="451"/>
      <c r="D177" s="451"/>
      <c r="E177" s="451"/>
      <c r="F177" s="451"/>
      <c r="G177" s="444"/>
      <c r="H177" s="451"/>
      <c r="I177" s="451"/>
      <c r="J177" s="452"/>
    </row>
    <row r="178" spans="2:15">
      <c r="B178" s="432" t="s">
        <v>450</v>
      </c>
      <c r="C178" s="454"/>
      <c r="D178" s="433" t="s">
        <v>4</v>
      </c>
      <c r="E178" s="433"/>
      <c r="F178" s="901">
        <v>47105.948229604037</v>
      </c>
      <c r="G178" s="902">
        <v>6913.99</v>
      </c>
      <c r="H178" s="901">
        <v>325690055</v>
      </c>
      <c r="I178" s="435">
        <v>6900.11</v>
      </c>
      <c r="J178" s="438">
        <v>229390156</v>
      </c>
    </row>
    <row r="179" spans="2:15">
      <c r="B179" s="432" t="s">
        <v>603</v>
      </c>
      <c r="C179" s="454"/>
      <c r="D179" s="433" t="s">
        <v>4</v>
      </c>
      <c r="E179" s="433"/>
      <c r="F179" s="901">
        <v>3671.3799123226968</v>
      </c>
      <c r="G179" s="902">
        <v>6913.99</v>
      </c>
      <c r="H179" s="901">
        <v>25383884</v>
      </c>
      <c r="I179" s="435">
        <v>6900.11</v>
      </c>
      <c r="J179" s="438">
        <v>25332926</v>
      </c>
    </row>
    <row r="180" spans="2:15" ht="15.75" customHeight="1">
      <c r="B180" s="1002" t="s">
        <v>458</v>
      </c>
      <c r="C180" s="1003"/>
      <c r="D180" s="1003"/>
      <c r="E180" s="1003"/>
      <c r="F180" s="1003"/>
      <c r="G180" s="1003"/>
      <c r="H180" s="1003"/>
      <c r="I180" s="1003"/>
      <c r="J180" s="1004"/>
    </row>
    <row r="181" spans="2:15">
      <c r="B181" s="432" t="s">
        <v>1477</v>
      </c>
      <c r="C181" s="454"/>
      <c r="D181" s="433" t="s">
        <v>4</v>
      </c>
      <c r="E181" s="433"/>
      <c r="F181" s="901">
        <v>6000</v>
      </c>
      <c r="G181" s="903">
        <v>6913.99</v>
      </c>
      <c r="H181" s="899">
        <v>41483940</v>
      </c>
      <c r="I181" s="435">
        <v>6900.11</v>
      </c>
      <c r="J181" s="438">
        <v>41400660</v>
      </c>
    </row>
    <row r="182" spans="2:15">
      <c r="B182" s="450" t="s">
        <v>320</v>
      </c>
      <c r="C182" s="451"/>
      <c r="D182" s="451"/>
      <c r="E182" s="451"/>
      <c r="F182" s="451"/>
      <c r="G182" s="451"/>
      <c r="H182" s="451"/>
      <c r="I182" s="451"/>
      <c r="J182" s="452"/>
    </row>
    <row r="183" spans="2:15" ht="15.75" customHeight="1">
      <c r="B183" s="1002" t="s">
        <v>459</v>
      </c>
      <c r="C183" s="1003"/>
      <c r="D183" s="1003"/>
      <c r="E183" s="1003"/>
      <c r="F183" s="1003"/>
      <c r="G183" s="1003"/>
      <c r="H183" s="1003"/>
      <c r="I183" s="1003"/>
      <c r="J183" s="1004"/>
    </row>
    <row r="184" spans="2:15">
      <c r="B184" s="1033" t="s">
        <v>1742</v>
      </c>
      <c r="C184" s="1034"/>
      <c r="D184" s="433" t="s">
        <v>4</v>
      </c>
      <c r="E184" s="433"/>
      <c r="F184" s="908">
        <v>-93547.394196404683</v>
      </c>
      <c r="G184" s="940">
        <v>6913.99</v>
      </c>
      <c r="H184" s="908">
        <v>-646785748</v>
      </c>
      <c r="I184" s="435">
        <v>6900.11</v>
      </c>
      <c r="J184" s="548">
        <v>-799114468</v>
      </c>
    </row>
    <row r="185" spans="2:15">
      <c r="B185" s="1031" t="s">
        <v>1747</v>
      </c>
      <c r="C185" s="1032"/>
      <c r="D185" s="433" t="s">
        <v>4</v>
      </c>
      <c r="E185" s="433"/>
      <c r="F185" s="908">
        <v>-1106.9637069188702</v>
      </c>
      <c r="G185" s="940">
        <v>6913.99</v>
      </c>
      <c r="H185" s="908">
        <v>-7653536</v>
      </c>
      <c r="I185" s="435">
        <v>6900.11</v>
      </c>
      <c r="J185" s="548">
        <v>-8625138</v>
      </c>
    </row>
    <row r="186" spans="2:15" s="362" customFormat="1">
      <c r="B186" s="1002" t="s">
        <v>1704</v>
      </c>
      <c r="C186" s="1003"/>
      <c r="D186" s="1003"/>
      <c r="E186" s="1003"/>
      <c r="F186" s="1003"/>
      <c r="G186" s="1003"/>
      <c r="H186" s="1003"/>
      <c r="I186" s="1003"/>
      <c r="J186" s="1004"/>
      <c r="N186" s="877"/>
      <c r="O186" s="877"/>
    </row>
    <row r="187" spans="2:15" s="362" customFormat="1">
      <c r="B187" s="841" t="s">
        <v>1773</v>
      </c>
      <c r="C187" s="839"/>
      <c r="D187" s="433" t="s">
        <v>4</v>
      </c>
      <c r="E187" s="433"/>
      <c r="F187" s="908">
        <v>-916690.30993680935</v>
      </c>
      <c r="G187" s="940">
        <v>6913.99</v>
      </c>
      <c r="H187" s="908">
        <v>-6337987636</v>
      </c>
      <c r="I187" s="435">
        <v>6900.11</v>
      </c>
      <c r="J187" s="548">
        <v>-17340478896</v>
      </c>
      <c r="N187" s="877"/>
      <c r="O187" s="877"/>
    </row>
    <row r="188" spans="2:15">
      <c r="B188" s="450" t="s">
        <v>65</v>
      </c>
      <c r="C188" s="451"/>
      <c r="D188" s="451"/>
      <c r="E188" s="451"/>
      <c r="F188" s="451"/>
      <c r="G188" s="451"/>
      <c r="H188" s="451"/>
      <c r="I188" s="451"/>
      <c r="J188" s="452"/>
    </row>
    <row r="189" spans="2:15">
      <c r="B189" s="439" t="s">
        <v>65</v>
      </c>
      <c r="C189" s="457"/>
      <c r="D189" s="440" t="s">
        <v>4</v>
      </c>
      <c r="E189" s="440"/>
      <c r="F189" s="905">
        <v>-205757.08975569822</v>
      </c>
      <c r="G189" s="895">
        <v>6913.99</v>
      </c>
      <c r="H189" s="905">
        <v>-1422602461</v>
      </c>
      <c r="I189" s="446">
        <v>6900.11</v>
      </c>
      <c r="J189" s="547">
        <v>-17340478896</v>
      </c>
    </row>
    <row r="191" spans="2:15">
      <c r="B191" s="1018" t="s">
        <v>1478</v>
      </c>
      <c r="C191" s="1018"/>
      <c r="D191" s="1018"/>
      <c r="E191" s="1018"/>
      <c r="F191" s="1018"/>
      <c r="G191" s="1018"/>
      <c r="H191" s="1018"/>
      <c r="I191" s="1018"/>
    </row>
    <row r="193" spans="2:14" ht="35.25" customHeight="1">
      <c r="B193" s="170" t="s">
        <v>630</v>
      </c>
      <c r="C193" s="947" t="s">
        <v>1839</v>
      </c>
      <c r="D193" s="947" t="s">
        <v>811</v>
      </c>
      <c r="E193" s="667"/>
      <c r="F193" s="949" t="s">
        <v>1841</v>
      </c>
      <c r="G193" s="949" t="s">
        <v>811</v>
      </c>
    </row>
    <row r="194" spans="2:14">
      <c r="B194" s="172" t="s">
        <v>893</v>
      </c>
      <c r="C194" s="948">
        <v>6913.99</v>
      </c>
      <c r="D194" s="825">
        <v>643199768310</v>
      </c>
      <c r="E194" s="667"/>
      <c r="F194" s="950">
        <v>6990.24</v>
      </c>
      <c r="G194" s="825">
        <v>3018731342</v>
      </c>
    </row>
    <row r="195" spans="2:14">
      <c r="B195" s="172" t="s">
        <v>894</v>
      </c>
      <c r="C195" s="948">
        <v>6913.99</v>
      </c>
      <c r="D195" s="564">
        <v>-643470873711</v>
      </c>
      <c r="E195" s="667"/>
      <c r="F195" s="950">
        <v>6990.24</v>
      </c>
      <c r="G195" s="564">
        <v>-2156820666</v>
      </c>
    </row>
    <row r="196" spans="2:14">
      <c r="B196" s="172" t="s">
        <v>895</v>
      </c>
      <c r="C196" s="948">
        <v>6913.99</v>
      </c>
      <c r="D196" s="825">
        <v>640403668426</v>
      </c>
      <c r="E196" s="667"/>
      <c r="F196" s="950">
        <v>6990.24</v>
      </c>
      <c r="G196" s="825">
        <v>197994555</v>
      </c>
    </row>
    <row r="197" spans="2:14">
      <c r="B197" s="172" t="s">
        <v>896</v>
      </c>
      <c r="C197" s="948">
        <v>6913.99</v>
      </c>
      <c r="D197" s="564">
        <v>-640320121664</v>
      </c>
      <c r="E197" s="667"/>
      <c r="F197" s="950">
        <v>6990.24</v>
      </c>
      <c r="G197" s="564">
        <v>-348274476</v>
      </c>
    </row>
    <row r="198" spans="2:14">
      <c r="B198" s="565" t="s">
        <v>312</v>
      </c>
      <c r="C198" s="668"/>
      <c r="D198" s="810">
        <f>+SUM(D194:D197)</f>
        <v>-187558639</v>
      </c>
      <c r="E198" s="667"/>
      <c r="F198" s="669"/>
      <c r="G198" s="460">
        <f>+SUM(G194:G197)</f>
        <v>711630755</v>
      </c>
      <c r="N198" s="881">
        <f>+D198-EERR!C71-EERR!C68</f>
        <v>0</v>
      </c>
    </row>
    <row r="199" spans="2:14">
      <c r="D199" s="23"/>
    </row>
    <row r="200" spans="2:14">
      <c r="B200" s="415" t="s">
        <v>1480</v>
      </c>
      <c r="D200" s="23"/>
    </row>
    <row r="201" spans="2:14">
      <c r="B201" s="415"/>
    </row>
    <row r="202" spans="2:14">
      <c r="B202" s="1022" t="s">
        <v>1479</v>
      </c>
      <c r="C202" s="1022"/>
      <c r="D202" s="1022"/>
      <c r="E202" s="1022"/>
      <c r="F202" s="1022"/>
      <c r="G202" s="1022"/>
      <c r="H202" s="1022"/>
      <c r="I202" s="1022"/>
    </row>
    <row r="203" spans="2:14">
      <c r="B203" s="575"/>
      <c r="C203" s="576"/>
      <c r="D203" s="576"/>
      <c r="E203" s="577"/>
      <c r="F203" s="577"/>
      <c r="G203" s="362"/>
    </row>
    <row r="204" spans="2:14">
      <c r="B204" s="566" t="s">
        <v>1635</v>
      </c>
      <c r="C204" s="951" t="s">
        <v>1828</v>
      </c>
      <c r="D204" s="567" t="s">
        <v>1709</v>
      </c>
      <c r="E204" s="466"/>
      <c r="F204" s="469"/>
      <c r="G204" s="362"/>
    </row>
    <row r="205" spans="2:14">
      <c r="B205" s="568" t="s">
        <v>2</v>
      </c>
      <c r="C205" s="952"/>
      <c r="D205" s="569"/>
      <c r="E205" s="466"/>
      <c r="F205" s="469"/>
      <c r="G205" s="362"/>
    </row>
    <row r="206" spans="2:14">
      <c r="B206" s="570" t="s">
        <v>774</v>
      </c>
      <c r="C206" s="592">
        <v>14900</v>
      </c>
      <c r="D206" s="592">
        <v>14900</v>
      </c>
      <c r="E206" s="466"/>
      <c r="F206" s="466"/>
      <c r="G206" s="362"/>
    </row>
    <row r="207" spans="2:14">
      <c r="B207" s="571" t="s">
        <v>775</v>
      </c>
      <c r="C207" s="890">
        <f>+C206</f>
        <v>14900</v>
      </c>
      <c r="D207" s="890">
        <f>+D206</f>
        <v>14900</v>
      </c>
      <c r="E207" s="467"/>
      <c r="F207" s="467"/>
      <c r="G207" s="362"/>
    </row>
    <row r="208" spans="2:14">
      <c r="B208" s="572" t="s">
        <v>324</v>
      </c>
      <c r="C208" s="891"/>
      <c r="D208" s="891"/>
      <c r="E208" s="466"/>
      <c r="F208" s="466"/>
      <c r="G208" s="362"/>
    </row>
    <row r="209" spans="2:15">
      <c r="B209" s="570" t="s">
        <v>1636</v>
      </c>
      <c r="C209" s="592">
        <v>3041358464</v>
      </c>
      <c r="D209" s="592">
        <v>3322736472</v>
      </c>
      <c r="E209" s="466"/>
      <c r="F209" s="466"/>
      <c r="G209" s="362"/>
    </row>
    <row r="210" spans="2:15">
      <c r="B210" s="570" t="s">
        <v>776</v>
      </c>
      <c r="C210" s="592">
        <v>678233880</v>
      </c>
      <c r="D210" s="592">
        <v>138861508</v>
      </c>
      <c r="E210" s="578"/>
      <c r="F210" s="578"/>
      <c r="G210" s="362"/>
    </row>
    <row r="211" spans="2:15">
      <c r="B211" s="571" t="s">
        <v>1427</v>
      </c>
      <c r="C211" s="890">
        <f>++C209+C210</f>
        <v>3719592344</v>
      </c>
      <c r="D211" s="890">
        <f>++D209+D210</f>
        <v>3461597980</v>
      </c>
      <c r="E211" s="468"/>
      <c r="F211" s="468"/>
      <c r="G211" s="362"/>
    </row>
    <row r="212" spans="2:15">
      <c r="B212" s="573" t="s">
        <v>1428</v>
      </c>
      <c r="C212" s="592"/>
      <c r="D212" s="592"/>
      <c r="E212" s="466"/>
      <c r="F212" s="466"/>
      <c r="G212" s="362"/>
    </row>
    <row r="213" spans="2:15">
      <c r="B213" s="570" t="s">
        <v>777</v>
      </c>
      <c r="C213" s="592">
        <v>36958186</v>
      </c>
      <c r="D213" s="592">
        <v>15425310</v>
      </c>
      <c r="E213" s="578"/>
      <c r="F213" s="578"/>
      <c r="G213" s="362"/>
    </row>
    <row r="214" spans="2:15">
      <c r="B214" s="571" t="s">
        <v>1429</v>
      </c>
      <c r="C214" s="890">
        <f>+C213</f>
        <v>36958186</v>
      </c>
      <c r="D214" s="890">
        <f>+D213</f>
        <v>15425310</v>
      </c>
      <c r="E214" s="578"/>
      <c r="F214" s="578"/>
      <c r="G214" s="362"/>
    </row>
    <row r="215" spans="2:15">
      <c r="B215" s="574" t="s">
        <v>312</v>
      </c>
      <c r="C215" s="892">
        <f>+C214+C211+C207</f>
        <v>3756565430</v>
      </c>
      <c r="D215" s="892">
        <f>+D214+D211+D207</f>
        <v>3477038190</v>
      </c>
    </row>
    <row r="216" spans="2:15" s="362" customFormat="1">
      <c r="B216" s="749"/>
      <c r="N216" s="878">
        <f>+C215-'EEFF '!C16</f>
        <v>0</v>
      </c>
      <c r="O216" s="878">
        <f>+D215-'EEFF '!D16</f>
        <v>0</v>
      </c>
    </row>
    <row r="217" spans="2:15">
      <c r="B217" s="415" t="s">
        <v>1494</v>
      </c>
      <c r="C217" s="362"/>
      <c r="E217"/>
    </row>
    <row r="218" spans="2:15">
      <c r="B218" s="415"/>
      <c r="E218"/>
    </row>
    <row r="219" spans="2:15">
      <c r="B219" s="634" t="s">
        <v>1481</v>
      </c>
      <c r="C219" s="634"/>
      <c r="D219" s="634"/>
      <c r="E219" s="634"/>
      <c r="F219" s="634"/>
      <c r="G219" s="634"/>
      <c r="H219" s="634"/>
      <c r="I219" s="634"/>
    </row>
    <row r="220" spans="2:15">
      <c r="B220" s="415"/>
      <c r="E220"/>
    </row>
    <row r="221" spans="2:15" ht="15.75" customHeight="1">
      <c r="B221" s="979" t="s">
        <v>1482</v>
      </c>
      <c r="C221" s="654"/>
      <c r="D221" s="654"/>
      <c r="E221" s="654"/>
      <c r="F221" s="654"/>
      <c r="G221" s="654"/>
      <c r="H221" s="654"/>
      <c r="I221" s="655"/>
      <c r="J221" s="1021" t="s">
        <v>1801</v>
      </c>
      <c r="K221" s="1021"/>
      <c r="L221" s="1021"/>
    </row>
    <row r="222" spans="2:15" ht="28.5" customHeight="1">
      <c r="B222" s="656" t="s">
        <v>1483</v>
      </c>
      <c r="C222" s="657"/>
      <c r="D222" s="470" t="s">
        <v>1484</v>
      </c>
      <c r="E222" s="470"/>
      <c r="F222" s="470" t="s">
        <v>1485</v>
      </c>
      <c r="G222" s="470" t="s">
        <v>1486</v>
      </c>
      <c r="H222" s="470" t="s">
        <v>1487</v>
      </c>
      <c r="I222" s="470" t="s">
        <v>1488</v>
      </c>
      <c r="J222" s="471" t="s">
        <v>1149</v>
      </c>
      <c r="K222" s="470" t="s">
        <v>1489</v>
      </c>
      <c r="L222" s="470" t="s">
        <v>1490</v>
      </c>
    </row>
    <row r="223" spans="2:15" s="847" customFormat="1">
      <c r="B223" s="850" t="s">
        <v>1491</v>
      </c>
      <c r="C223" s="851"/>
      <c r="D223" s="852"/>
      <c r="E223" s="852"/>
      <c r="F223" s="853"/>
      <c r="G223" s="853"/>
      <c r="H223" s="853"/>
      <c r="I223" s="853"/>
      <c r="J223" s="853"/>
      <c r="K223" s="853"/>
      <c r="L223" s="853"/>
      <c r="N223" s="877"/>
      <c r="O223" s="877"/>
    </row>
    <row r="224" spans="2:15" s="847" customFormat="1">
      <c r="B224" s="980" t="s">
        <v>1851</v>
      </c>
      <c r="C224" s="849"/>
      <c r="D224" s="550" t="s">
        <v>1852</v>
      </c>
      <c r="E224" s="854"/>
      <c r="F224" s="978">
        <v>1</v>
      </c>
      <c r="G224" s="854">
        <v>50000</v>
      </c>
      <c r="H224" s="854">
        <v>345699500</v>
      </c>
      <c r="I224" s="855">
        <v>3016574</v>
      </c>
      <c r="J224" s="856">
        <v>50600000000</v>
      </c>
      <c r="K224" s="857">
        <v>6062938138</v>
      </c>
      <c r="L224" s="857">
        <v>94871708839</v>
      </c>
      <c r="N224" s="877"/>
      <c r="O224" s="877"/>
    </row>
    <row r="225" spans="2:15" s="847" customFormat="1">
      <c r="B225" s="980" t="s">
        <v>1853</v>
      </c>
      <c r="C225" s="849"/>
      <c r="D225" s="550" t="s">
        <v>1852</v>
      </c>
      <c r="E225" s="854"/>
      <c r="F225" s="978">
        <v>1</v>
      </c>
      <c r="G225" s="854">
        <v>50000</v>
      </c>
      <c r="H225" s="854">
        <v>345699500</v>
      </c>
      <c r="I225" s="855">
        <v>3016574</v>
      </c>
      <c r="J225" s="856">
        <v>50600000000</v>
      </c>
      <c r="K225" s="857">
        <v>6062938138</v>
      </c>
      <c r="L225" s="857">
        <v>94871708839</v>
      </c>
      <c r="N225" s="877"/>
      <c r="O225" s="877"/>
    </row>
    <row r="226" spans="2:15" s="847" customFormat="1">
      <c r="B226" s="980" t="s">
        <v>1854</v>
      </c>
      <c r="C226" s="849"/>
      <c r="D226" s="550" t="s">
        <v>1852</v>
      </c>
      <c r="E226" s="854"/>
      <c r="F226" s="978">
        <v>1</v>
      </c>
      <c r="G226" s="854">
        <v>50000</v>
      </c>
      <c r="H226" s="854">
        <v>345699500</v>
      </c>
      <c r="I226" s="855">
        <v>3016574</v>
      </c>
      <c r="J226" s="856">
        <v>50600000000</v>
      </c>
      <c r="K226" s="857">
        <v>6062938138</v>
      </c>
      <c r="L226" s="857">
        <v>94871708839</v>
      </c>
      <c r="N226" s="877"/>
      <c r="O226" s="877"/>
    </row>
    <row r="227" spans="2:15" s="847" customFormat="1">
      <c r="B227" s="980" t="s">
        <v>1855</v>
      </c>
      <c r="C227" s="849"/>
      <c r="D227" s="550" t="s">
        <v>1852</v>
      </c>
      <c r="E227" s="854"/>
      <c r="F227" s="978">
        <v>1</v>
      </c>
      <c r="G227" s="854">
        <v>50000</v>
      </c>
      <c r="H227" s="854">
        <v>345699500</v>
      </c>
      <c r="I227" s="855">
        <v>3016574</v>
      </c>
      <c r="J227" s="856">
        <v>50600000000</v>
      </c>
      <c r="K227" s="857">
        <v>6062938138</v>
      </c>
      <c r="L227" s="857">
        <v>94871708839</v>
      </c>
      <c r="N227" s="877"/>
      <c r="O227" s="877"/>
    </row>
    <row r="228" spans="2:15" s="847" customFormat="1">
      <c r="B228" s="980" t="s">
        <v>1856</v>
      </c>
      <c r="C228" s="849"/>
      <c r="D228" s="550" t="s">
        <v>1852</v>
      </c>
      <c r="E228" s="854"/>
      <c r="F228" s="978">
        <v>1</v>
      </c>
      <c r="G228" s="854">
        <v>50000</v>
      </c>
      <c r="H228" s="854">
        <v>345699500</v>
      </c>
      <c r="I228" s="855">
        <v>3016574</v>
      </c>
      <c r="J228" s="856">
        <v>50600000000</v>
      </c>
      <c r="K228" s="857">
        <v>6062938138</v>
      </c>
      <c r="L228" s="857">
        <v>94871708839</v>
      </c>
      <c r="N228" s="877"/>
      <c r="O228" s="877"/>
    </row>
    <row r="229" spans="2:15" s="847" customFormat="1">
      <c r="B229" s="980" t="s">
        <v>1857</v>
      </c>
      <c r="C229" s="849"/>
      <c r="D229" s="550" t="s">
        <v>1852</v>
      </c>
      <c r="E229" s="854"/>
      <c r="F229" s="978">
        <v>1</v>
      </c>
      <c r="G229" s="854">
        <v>50000</v>
      </c>
      <c r="H229" s="854">
        <v>345699500</v>
      </c>
      <c r="I229" s="855">
        <v>3016574</v>
      </c>
      <c r="J229" s="856">
        <v>50600000000</v>
      </c>
      <c r="K229" s="857">
        <v>6062938138</v>
      </c>
      <c r="L229" s="857">
        <v>94871708839</v>
      </c>
      <c r="N229" s="877"/>
      <c r="O229" s="877"/>
    </row>
    <row r="230" spans="2:15" s="847" customFormat="1">
      <c r="B230" s="980" t="s">
        <v>1858</v>
      </c>
      <c r="C230" s="849"/>
      <c r="D230" s="550" t="s">
        <v>1852</v>
      </c>
      <c r="E230" s="854"/>
      <c r="F230" s="978">
        <v>1</v>
      </c>
      <c r="G230" s="854">
        <v>250000</v>
      </c>
      <c r="H230" s="854">
        <v>1728497497</v>
      </c>
      <c r="I230" s="855">
        <v>14917141</v>
      </c>
      <c r="J230" s="856">
        <v>31546000000</v>
      </c>
      <c r="K230" s="857">
        <v>11311347924</v>
      </c>
      <c r="L230" s="857">
        <v>134257128948</v>
      </c>
      <c r="N230" s="877"/>
      <c r="O230" s="877"/>
    </row>
    <row r="231" spans="2:15" s="847" customFormat="1">
      <c r="B231" s="980" t="s">
        <v>1818</v>
      </c>
      <c r="C231" s="849"/>
      <c r="D231" s="550" t="s">
        <v>1817</v>
      </c>
      <c r="E231" s="854"/>
      <c r="F231" s="978">
        <v>120</v>
      </c>
      <c r="G231" s="854">
        <v>1000</v>
      </c>
      <c r="H231" s="854">
        <v>839316347</v>
      </c>
      <c r="I231" s="855">
        <v>0</v>
      </c>
      <c r="J231" s="856">
        <v>392130000000</v>
      </c>
      <c r="K231" s="857">
        <v>59090006116</v>
      </c>
      <c r="L231" s="857">
        <v>811932639360</v>
      </c>
      <c r="N231" s="877"/>
      <c r="O231" s="877"/>
    </row>
    <row r="232" spans="2:15" s="847" customFormat="1">
      <c r="B232" s="980" t="s">
        <v>1819</v>
      </c>
      <c r="C232" s="849"/>
      <c r="D232" s="550" t="s">
        <v>1817</v>
      </c>
      <c r="E232" s="854"/>
      <c r="F232" s="978">
        <v>80</v>
      </c>
      <c r="G232" s="854">
        <v>1000</v>
      </c>
      <c r="H232" s="854">
        <v>600441312</v>
      </c>
      <c r="I232" s="855">
        <v>0</v>
      </c>
      <c r="J232" s="856">
        <v>1096946130000</v>
      </c>
      <c r="K232" s="857">
        <v>173016431452</v>
      </c>
      <c r="L232" s="857">
        <v>3365360093480.1602</v>
      </c>
      <c r="N232" s="877"/>
      <c r="O232" s="877"/>
    </row>
    <row r="233" spans="2:15" s="847" customFormat="1">
      <c r="B233" s="980" t="s">
        <v>1859</v>
      </c>
      <c r="C233" s="849"/>
      <c r="D233" s="550" t="s">
        <v>1817</v>
      </c>
      <c r="E233" s="854"/>
      <c r="F233" s="978">
        <v>100</v>
      </c>
      <c r="G233" s="854">
        <v>1000</v>
      </c>
      <c r="H233" s="854">
        <v>730519046</v>
      </c>
      <c r="I233" s="855">
        <v>0</v>
      </c>
      <c r="J233" s="856">
        <v>100000000000</v>
      </c>
      <c r="K233" s="857">
        <v>8230450789</v>
      </c>
      <c r="L233" s="857">
        <v>137924395307</v>
      </c>
      <c r="N233" s="877"/>
      <c r="O233" s="877"/>
    </row>
    <row r="234" spans="2:15" s="847" customFormat="1">
      <c r="B234" s="980" t="s">
        <v>1860</v>
      </c>
      <c r="C234" s="849"/>
      <c r="D234" s="550" t="s">
        <v>1817</v>
      </c>
      <c r="E234" s="854"/>
      <c r="F234" s="978">
        <v>5100</v>
      </c>
      <c r="G234" s="854">
        <v>1000000</v>
      </c>
      <c r="H234" s="854">
        <v>5307049800</v>
      </c>
      <c r="I234" s="855">
        <v>0</v>
      </c>
      <c r="J234" s="856">
        <v>1133000000000</v>
      </c>
      <c r="K234" s="857">
        <v>156644802728</v>
      </c>
      <c r="L234" s="857">
        <v>3500436681100</v>
      </c>
      <c r="N234" s="877"/>
      <c r="O234" s="877"/>
    </row>
    <row r="235" spans="2:15" s="847" customFormat="1">
      <c r="B235" s="980" t="s">
        <v>1861</v>
      </c>
      <c r="C235" s="849"/>
      <c r="D235" s="550" t="s">
        <v>1817</v>
      </c>
      <c r="E235" s="854"/>
      <c r="F235" s="978">
        <v>700</v>
      </c>
      <c r="G235" s="854">
        <v>1000000</v>
      </c>
      <c r="H235" s="854">
        <v>711011700</v>
      </c>
      <c r="I235" s="855">
        <v>0</v>
      </c>
      <c r="J235" s="856">
        <v>1133000000000</v>
      </c>
      <c r="K235" s="857">
        <v>156644802728</v>
      </c>
      <c r="L235" s="857">
        <v>3500436681100</v>
      </c>
      <c r="N235" s="877"/>
      <c r="O235" s="877"/>
    </row>
    <row r="236" spans="2:15" s="847" customFormat="1">
      <c r="B236" s="980" t="s">
        <v>1862</v>
      </c>
      <c r="C236" s="849"/>
      <c r="D236" s="550" t="s">
        <v>1817</v>
      </c>
      <c r="E236" s="854"/>
      <c r="F236" s="978">
        <v>10000</v>
      </c>
      <c r="G236" s="854">
        <v>1000000</v>
      </c>
      <c r="H236" s="854">
        <v>10026620000</v>
      </c>
      <c r="I236" s="855">
        <v>0</v>
      </c>
      <c r="J236" s="856">
        <v>730140000000</v>
      </c>
      <c r="K236" s="857">
        <v>93664000000</v>
      </c>
      <c r="L236" s="857">
        <v>731022000000</v>
      </c>
      <c r="N236" s="877"/>
      <c r="O236" s="877"/>
    </row>
    <row r="237" spans="2:15" s="847" customFormat="1">
      <c r="B237" s="980" t="s">
        <v>1863</v>
      </c>
      <c r="C237" s="849"/>
      <c r="D237" s="550" t="s">
        <v>1817</v>
      </c>
      <c r="E237" s="854"/>
      <c r="F237" s="978">
        <v>1500</v>
      </c>
      <c r="G237" s="854">
        <v>1000000</v>
      </c>
      <c r="H237" s="854">
        <v>1570788000</v>
      </c>
      <c r="I237" s="855">
        <v>0</v>
      </c>
      <c r="J237" s="856">
        <v>730140000000</v>
      </c>
      <c r="K237" s="857">
        <v>93664000000</v>
      </c>
      <c r="L237" s="857">
        <v>731022000000</v>
      </c>
      <c r="N237" s="877"/>
      <c r="O237" s="877"/>
    </row>
    <row r="238" spans="2:15" s="847" customFormat="1">
      <c r="B238" s="980" t="s">
        <v>1864</v>
      </c>
      <c r="C238" s="849"/>
      <c r="D238" s="550" t="s">
        <v>1817</v>
      </c>
      <c r="E238" s="854"/>
      <c r="F238" s="978">
        <v>1220</v>
      </c>
      <c r="G238" s="854">
        <v>1000000</v>
      </c>
      <c r="H238" s="854">
        <v>1272902860</v>
      </c>
      <c r="I238" s="855">
        <v>0</v>
      </c>
      <c r="J238" s="856">
        <v>50600000000</v>
      </c>
      <c r="K238" s="857">
        <v>6062938138</v>
      </c>
      <c r="L238" s="857">
        <v>94871708839</v>
      </c>
      <c r="N238" s="877"/>
      <c r="O238" s="877"/>
    </row>
    <row r="239" spans="2:15" s="847" customFormat="1">
      <c r="B239" s="980" t="s">
        <v>1865</v>
      </c>
      <c r="C239" s="849"/>
      <c r="D239" s="550" t="s">
        <v>1817</v>
      </c>
      <c r="E239" s="854"/>
      <c r="F239" s="978">
        <v>80</v>
      </c>
      <c r="G239" s="854">
        <v>1000</v>
      </c>
      <c r="H239" s="854">
        <v>553119196</v>
      </c>
      <c r="I239" s="855">
        <v>0</v>
      </c>
      <c r="J239" s="858">
        <v>1151242800000</v>
      </c>
      <c r="K239" s="859">
        <v>13022138969</v>
      </c>
      <c r="L239" s="859">
        <v>1642284891155</v>
      </c>
      <c r="N239" s="877"/>
      <c r="O239" s="877"/>
    </row>
    <row r="240" spans="2:15" s="847" customFormat="1">
      <c r="B240" s="980" t="s">
        <v>1866</v>
      </c>
      <c r="C240" s="849"/>
      <c r="D240" s="550" t="s">
        <v>1817</v>
      </c>
      <c r="E240" s="854"/>
      <c r="F240" s="978">
        <v>20</v>
      </c>
      <c r="G240" s="854">
        <v>1000</v>
      </c>
      <c r="H240" s="854">
        <v>138279800</v>
      </c>
      <c r="I240" s="855">
        <v>0</v>
      </c>
      <c r="J240" s="858">
        <v>1151242800000</v>
      </c>
      <c r="K240" s="859">
        <v>13022138969</v>
      </c>
      <c r="L240" s="859">
        <v>1642284891155</v>
      </c>
      <c r="N240" s="877"/>
      <c r="O240" s="877"/>
    </row>
    <row r="241" spans="2:15" s="847" customFormat="1">
      <c r="B241" s="980" t="s">
        <v>1867</v>
      </c>
      <c r="C241" s="849"/>
      <c r="D241" s="550" t="s">
        <v>1817</v>
      </c>
      <c r="E241" s="854"/>
      <c r="F241" s="978">
        <v>388</v>
      </c>
      <c r="G241" s="854">
        <v>1000</v>
      </c>
      <c r="H241" s="854">
        <v>2703740415</v>
      </c>
      <c r="I241" s="855">
        <v>0</v>
      </c>
      <c r="J241" s="858">
        <v>211300000000</v>
      </c>
      <c r="K241" s="859">
        <v>7223803291.9999552</v>
      </c>
      <c r="L241" s="859">
        <v>218455864563</v>
      </c>
      <c r="N241" s="877"/>
      <c r="O241" s="877"/>
    </row>
    <row r="242" spans="2:15" s="847" customFormat="1">
      <c r="B242" s="980" t="s">
        <v>1868</v>
      </c>
      <c r="C242" s="849"/>
      <c r="D242" s="550" t="s">
        <v>1817</v>
      </c>
      <c r="E242" s="854"/>
      <c r="F242" s="978">
        <v>200</v>
      </c>
      <c r="G242" s="854">
        <v>1000000</v>
      </c>
      <c r="H242" s="854">
        <v>224064400</v>
      </c>
      <c r="I242" s="855">
        <v>0</v>
      </c>
      <c r="J242" s="858">
        <v>327245000000</v>
      </c>
      <c r="K242" s="859">
        <v>62598000000</v>
      </c>
      <c r="L242" s="859">
        <v>572738000000</v>
      </c>
      <c r="N242" s="877"/>
      <c r="O242" s="877"/>
    </row>
    <row r="243" spans="2:15" s="847" customFormat="1">
      <c r="B243" s="980" t="s">
        <v>1869</v>
      </c>
      <c r="C243" s="849"/>
      <c r="D243" s="550" t="s">
        <v>1817</v>
      </c>
      <c r="E243" s="854"/>
      <c r="F243" s="978">
        <v>25</v>
      </c>
      <c r="G243" s="854">
        <v>1000000</v>
      </c>
      <c r="H243" s="854">
        <v>28195550</v>
      </c>
      <c r="I243" s="855">
        <v>0</v>
      </c>
      <c r="J243" s="858">
        <v>327245000000</v>
      </c>
      <c r="K243" s="859">
        <v>62598000000</v>
      </c>
      <c r="L243" s="859">
        <v>572738000000</v>
      </c>
      <c r="N243" s="877"/>
      <c r="O243" s="877"/>
    </row>
    <row r="244" spans="2:15" s="847" customFormat="1">
      <c r="B244" s="980" t="s">
        <v>1820</v>
      </c>
      <c r="C244" s="849"/>
      <c r="D244" s="550" t="s">
        <v>1817</v>
      </c>
      <c r="E244" s="854"/>
      <c r="F244" s="978">
        <v>19</v>
      </c>
      <c r="G244" s="854">
        <v>1000000</v>
      </c>
      <c r="H244" s="854">
        <v>11641737.000000002</v>
      </c>
      <c r="I244" s="855">
        <v>0</v>
      </c>
      <c r="J244" s="856">
        <v>384312716451</v>
      </c>
      <c r="K244" s="857">
        <v>2207932283</v>
      </c>
      <c r="L244" s="857">
        <v>384312716451</v>
      </c>
      <c r="N244" s="877"/>
      <c r="O244" s="877"/>
    </row>
    <row r="245" spans="2:15" s="847" customFormat="1">
      <c r="B245" s="980" t="s">
        <v>1821</v>
      </c>
      <c r="C245" s="849"/>
      <c r="D245" s="550" t="s">
        <v>1817</v>
      </c>
      <c r="E245" s="854"/>
      <c r="F245" s="978">
        <v>40</v>
      </c>
      <c r="G245" s="854">
        <v>1000</v>
      </c>
      <c r="H245" s="854">
        <v>279954092</v>
      </c>
      <c r="I245" s="855">
        <v>0</v>
      </c>
      <c r="J245" s="856">
        <v>482236000000</v>
      </c>
      <c r="K245" s="857">
        <v>2207932283</v>
      </c>
      <c r="L245" s="857">
        <v>384312716451</v>
      </c>
      <c r="N245" s="877"/>
      <c r="O245" s="877"/>
    </row>
    <row r="246" spans="2:15" s="847" customFormat="1">
      <c r="B246" s="860" t="s">
        <v>1842</v>
      </c>
      <c r="C246" s="861"/>
      <c r="D246" s="862"/>
      <c r="E246" s="853"/>
      <c r="F246" s="853"/>
      <c r="G246" s="853"/>
      <c r="H246" s="863">
        <f>+SUM(H224:H245)</f>
        <v>28800338752</v>
      </c>
      <c r="I246" s="869">
        <f>+SUM(I224:I245)</f>
        <v>33016585</v>
      </c>
      <c r="J246" s="864"/>
      <c r="K246" s="864"/>
      <c r="L246" s="864"/>
      <c r="N246" s="879">
        <f>+H246-'EEFF '!C22</f>
        <v>0</v>
      </c>
      <c r="O246" s="882">
        <f>+I246-'EEFF '!C23</f>
        <v>0</v>
      </c>
    </row>
    <row r="247" spans="2:15" s="847" customFormat="1">
      <c r="B247" s="860" t="s">
        <v>1712</v>
      </c>
      <c r="C247" s="866"/>
      <c r="D247" s="852"/>
      <c r="E247" s="853"/>
      <c r="F247" s="853"/>
      <c r="G247" s="853"/>
      <c r="H247" s="863">
        <v>6532535416</v>
      </c>
      <c r="I247" s="867" t="s">
        <v>1437</v>
      </c>
      <c r="J247" s="853"/>
      <c r="K247" s="853"/>
      <c r="L247" s="853"/>
      <c r="N247" s="879">
        <f>+H247-'EEFF '!D22</f>
        <v>0</v>
      </c>
      <c r="O247" s="877"/>
    </row>
    <row r="248" spans="2:15" s="847" customFormat="1">
      <c r="B248" s="860"/>
      <c r="C248" s="866"/>
      <c r="D248" s="852"/>
      <c r="E248" s="853"/>
      <c r="F248" s="853"/>
      <c r="G248" s="853"/>
      <c r="H248" s="868"/>
      <c r="I248" s="869"/>
      <c r="J248" s="853"/>
      <c r="K248" s="853"/>
      <c r="L248" s="853"/>
      <c r="N248" s="877"/>
      <c r="O248" s="877"/>
    </row>
    <row r="249" spans="2:15" s="847" customFormat="1">
      <c r="B249" s="870" t="s">
        <v>584</v>
      </c>
      <c r="C249" s="866"/>
      <c r="D249" s="852"/>
      <c r="E249" s="853"/>
      <c r="F249" s="853"/>
      <c r="G249" s="853"/>
      <c r="H249" s="853"/>
      <c r="I249" s="871"/>
      <c r="J249" s="853"/>
      <c r="K249" s="853"/>
      <c r="L249" s="853"/>
      <c r="N249" s="877"/>
      <c r="O249" s="877"/>
    </row>
    <row r="250" spans="2:15" s="847" customFormat="1">
      <c r="B250" s="872" t="s">
        <v>1492</v>
      </c>
      <c r="C250" s="873"/>
      <c r="D250" s="874" t="s">
        <v>1493</v>
      </c>
      <c r="E250" s="854"/>
      <c r="F250" s="853">
        <v>1</v>
      </c>
      <c r="G250" s="854">
        <v>200000000</v>
      </c>
      <c r="H250" s="854">
        <v>900000000</v>
      </c>
      <c r="I250" s="871">
        <v>0</v>
      </c>
      <c r="J250" s="854">
        <v>8800000000</v>
      </c>
      <c r="K250" s="854">
        <v>1268610734</v>
      </c>
      <c r="L250" s="854">
        <v>17574471761</v>
      </c>
      <c r="N250" s="877"/>
      <c r="O250" s="877"/>
    </row>
    <row r="251" spans="2:15" s="847" customFormat="1">
      <c r="B251" s="860" t="s">
        <v>1842</v>
      </c>
      <c r="C251" s="866"/>
      <c r="D251" s="852"/>
      <c r="E251" s="853"/>
      <c r="F251" s="853"/>
      <c r="G251" s="853"/>
      <c r="H251" s="863">
        <f>+H250</f>
        <v>900000000</v>
      </c>
      <c r="I251" s="869">
        <v>0</v>
      </c>
      <c r="J251" s="853"/>
      <c r="K251" s="853"/>
      <c r="L251" s="853"/>
      <c r="N251" s="879">
        <f>+H251-'EEFF '!C49</f>
        <v>0</v>
      </c>
      <c r="O251" s="877"/>
    </row>
    <row r="252" spans="2:15" s="847" customFormat="1">
      <c r="B252" s="860" t="s">
        <v>1712</v>
      </c>
      <c r="C252" s="866"/>
      <c r="D252" s="852"/>
      <c r="E252" s="853"/>
      <c r="F252" s="853"/>
      <c r="G252" s="853"/>
      <c r="H252" s="863">
        <v>851000000</v>
      </c>
      <c r="I252" s="869">
        <v>0</v>
      </c>
      <c r="J252" s="853"/>
      <c r="K252" s="853"/>
      <c r="L252" s="853"/>
      <c r="N252" s="879">
        <f>+H246-'EEFF '!C22</f>
        <v>0</v>
      </c>
      <c r="O252" s="877"/>
    </row>
    <row r="253" spans="2:15" s="847" customFormat="1">
      <c r="N253" s="877"/>
      <c r="O253" s="877"/>
    </row>
    <row r="254" spans="2:15" s="362" customFormat="1">
      <c r="B254" s="639" t="s">
        <v>1622</v>
      </c>
      <c r="C254" s="639"/>
      <c r="D254" s="639"/>
      <c r="E254" s="639"/>
      <c r="F254" s="639"/>
      <c r="G254" s="639"/>
      <c r="H254" s="639"/>
      <c r="I254" s="639"/>
      <c r="N254" s="877"/>
      <c r="O254" s="877"/>
    </row>
    <row r="255" spans="2:15" s="362" customFormat="1">
      <c r="N255" s="877"/>
      <c r="O255" s="877"/>
    </row>
    <row r="256" spans="2:15" s="362" customFormat="1">
      <c r="B256" s="1024" t="s">
        <v>1626</v>
      </c>
      <c r="C256" s="1026" t="s">
        <v>1623</v>
      </c>
      <c r="D256" s="1026" t="s">
        <v>1624</v>
      </c>
      <c r="E256" s="550"/>
      <c r="F256" s="1023" t="s">
        <v>1726</v>
      </c>
      <c r="G256" s="1023"/>
      <c r="H256" s="1028" t="s">
        <v>1625</v>
      </c>
      <c r="N256" s="877"/>
      <c r="O256" s="877"/>
    </row>
    <row r="257" spans="2:15" s="362" customFormat="1">
      <c r="B257" s="1025"/>
      <c r="C257" s="1027"/>
      <c r="D257" s="1027"/>
      <c r="E257" s="550"/>
      <c r="F257" s="670" t="s">
        <v>3</v>
      </c>
      <c r="G257" s="670" t="s">
        <v>4</v>
      </c>
      <c r="H257" s="1029"/>
      <c r="N257" s="877"/>
      <c r="O257" s="877"/>
    </row>
    <row r="258" spans="2:15" s="847" customFormat="1">
      <c r="B258" s="550" t="s">
        <v>1851</v>
      </c>
      <c r="C258" s="854">
        <v>345699499.37899774</v>
      </c>
      <c r="D258" s="854">
        <v>345699500</v>
      </c>
      <c r="E258" s="849"/>
      <c r="F258" s="871"/>
      <c r="G258" s="871">
        <v>50000</v>
      </c>
      <c r="H258" s="854">
        <v>345699499.37899774</v>
      </c>
      <c r="L258" s="865"/>
      <c r="N258" s="877"/>
      <c r="O258" s="877"/>
    </row>
    <row r="259" spans="2:15" s="847" customFormat="1">
      <c r="B259" s="550" t="s">
        <v>1853</v>
      </c>
      <c r="C259" s="854">
        <v>345699499.37899774</v>
      </c>
      <c r="D259" s="854">
        <v>345699500</v>
      </c>
      <c r="E259" s="849"/>
      <c r="F259" s="871"/>
      <c r="G259" s="871">
        <v>50000</v>
      </c>
      <c r="H259" s="854">
        <v>345699499.37899774</v>
      </c>
      <c r="L259" s="865"/>
      <c r="N259" s="877"/>
      <c r="O259" s="877"/>
    </row>
    <row r="260" spans="2:15" s="847" customFormat="1">
      <c r="B260" s="550" t="s">
        <v>1854</v>
      </c>
      <c r="C260" s="854">
        <v>345699499.37899774</v>
      </c>
      <c r="D260" s="854">
        <v>345699500</v>
      </c>
      <c r="E260" s="849"/>
      <c r="F260" s="871"/>
      <c r="G260" s="871">
        <v>50000</v>
      </c>
      <c r="H260" s="854">
        <v>345699499.37899774</v>
      </c>
      <c r="L260" s="865"/>
      <c r="N260" s="877"/>
      <c r="O260" s="877"/>
    </row>
    <row r="261" spans="2:15" s="847" customFormat="1">
      <c r="B261" s="550" t="s">
        <v>1855</v>
      </c>
      <c r="C261" s="854">
        <v>345699499.37899774</v>
      </c>
      <c r="D261" s="854">
        <v>345699500</v>
      </c>
      <c r="E261" s="849"/>
      <c r="F261" s="871"/>
      <c r="G261" s="871">
        <v>50000</v>
      </c>
      <c r="H261" s="854">
        <v>345699499.37899774</v>
      </c>
      <c r="L261" s="865"/>
      <c r="N261" s="877"/>
      <c r="O261" s="877"/>
    </row>
    <row r="262" spans="2:15" s="847" customFormat="1">
      <c r="B262" s="550" t="s">
        <v>1856</v>
      </c>
      <c r="C262" s="854">
        <v>345699499.37899774</v>
      </c>
      <c r="D262" s="854">
        <v>345699500</v>
      </c>
      <c r="E262" s="849"/>
      <c r="F262" s="871"/>
      <c r="G262" s="871">
        <v>50000</v>
      </c>
      <c r="H262" s="854">
        <v>345699499.37899774</v>
      </c>
      <c r="L262" s="865"/>
      <c r="N262" s="877"/>
      <c r="O262" s="877"/>
    </row>
    <row r="263" spans="2:15" s="847" customFormat="1">
      <c r="B263" s="550" t="s">
        <v>1857</v>
      </c>
      <c r="C263" s="854">
        <v>345699499.37899774</v>
      </c>
      <c r="D263" s="854">
        <v>345699500</v>
      </c>
      <c r="E263" s="849"/>
      <c r="F263" s="871"/>
      <c r="G263" s="871">
        <v>50000</v>
      </c>
      <c r="H263" s="854">
        <v>345699499.37899774</v>
      </c>
      <c r="L263" s="865"/>
      <c r="N263" s="877"/>
      <c r="O263" s="877"/>
    </row>
    <row r="264" spans="2:15" s="847" customFormat="1">
      <c r="B264" s="550" t="s">
        <v>1858</v>
      </c>
      <c r="C264" s="854">
        <v>1728497496.8949888</v>
      </c>
      <c r="D264" s="854">
        <v>1728497497</v>
      </c>
      <c r="E264" s="849"/>
      <c r="F264" s="871"/>
      <c r="G264" s="871">
        <v>250000</v>
      </c>
      <c r="H264" s="854">
        <v>1728497496.8949888</v>
      </c>
      <c r="L264" s="865"/>
      <c r="N264" s="877"/>
      <c r="O264" s="877"/>
    </row>
    <row r="265" spans="2:15" s="847" customFormat="1">
      <c r="B265" s="550" t="s">
        <v>1818</v>
      </c>
      <c r="C265" s="854">
        <v>839316347.4330821</v>
      </c>
      <c r="D265" s="854">
        <v>839316347</v>
      </c>
      <c r="E265" s="849"/>
      <c r="F265" s="871"/>
      <c r="G265" s="871">
        <v>120000</v>
      </c>
      <c r="H265" s="854">
        <v>839316347.4330821</v>
      </c>
      <c r="L265" s="865"/>
      <c r="N265" s="877"/>
      <c r="O265" s="877"/>
    </row>
    <row r="266" spans="2:15" s="847" customFormat="1">
      <c r="B266" s="550" t="s">
        <v>1819</v>
      </c>
      <c r="C266" s="854">
        <v>600441312.07738853</v>
      </c>
      <c r="D266" s="854">
        <v>600441312</v>
      </c>
      <c r="E266" s="849"/>
      <c r="F266" s="871"/>
      <c r="G266" s="871">
        <v>80000</v>
      </c>
      <c r="H266" s="854">
        <v>600441312.07738853</v>
      </c>
      <c r="L266" s="865"/>
      <c r="N266" s="877"/>
      <c r="O266" s="877"/>
    </row>
    <row r="267" spans="2:15" s="847" customFormat="1">
      <c r="B267" s="550" t="s">
        <v>1859</v>
      </c>
      <c r="C267" s="854">
        <v>730519045.50672162</v>
      </c>
      <c r="D267" s="854">
        <v>730519046</v>
      </c>
      <c r="E267" s="849"/>
      <c r="F267" s="871"/>
      <c r="G267" s="871">
        <v>100000</v>
      </c>
      <c r="H267" s="854">
        <v>730519045.50672162</v>
      </c>
      <c r="L267" s="865"/>
      <c r="N267" s="877"/>
      <c r="O267" s="877"/>
    </row>
    <row r="268" spans="2:15" s="847" customFormat="1">
      <c r="B268" s="550" t="s">
        <v>1860</v>
      </c>
      <c r="C268" s="854">
        <v>5307049800</v>
      </c>
      <c r="D268" s="854">
        <v>5307049800</v>
      </c>
      <c r="E268" s="849"/>
      <c r="F268" s="871">
        <v>5100000000</v>
      </c>
      <c r="G268" s="871"/>
      <c r="H268" s="854">
        <v>5307049800</v>
      </c>
      <c r="L268" s="865"/>
      <c r="N268" s="877"/>
      <c r="O268" s="877"/>
    </row>
    <row r="269" spans="2:15" s="847" customFormat="1">
      <c r="B269" s="550" t="s">
        <v>1861</v>
      </c>
      <c r="C269" s="854">
        <v>711011700</v>
      </c>
      <c r="D269" s="854">
        <v>711011700</v>
      </c>
      <c r="E269" s="849"/>
      <c r="F269" s="871">
        <v>700000000</v>
      </c>
      <c r="G269" s="871"/>
      <c r="H269" s="854">
        <v>711011700</v>
      </c>
      <c r="L269" s="865"/>
      <c r="N269" s="877"/>
      <c r="O269" s="877"/>
    </row>
    <row r="270" spans="2:15" s="847" customFormat="1">
      <c r="B270" s="550" t="s">
        <v>1862</v>
      </c>
      <c r="C270" s="854">
        <v>10026620000</v>
      </c>
      <c r="D270" s="854">
        <v>10026620000</v>
      </c>
      <c r="E270" s="849"/>
      <c r="F270" s="871">
        <v>10000000000</v>
      </c>
      <c r="G270" s="871"/>
      <c r="H270" s="854">
        <v>10026620000</v>
      </c>
      <c r="L270" s="865"/>
      <c r="N270" s="877"/>
      <c r="O270" s="877"/>
    </row>
    <row r="271" spans="2:15" s="847" customFormat="1" ht="14.25" customHeight="1">
      <c r="B271" s="550" t="s">
        <v>1863</v>
      </c>
      <c r="C271" s="854">
        <v>1570788000</v>
      </c>
      <c r="D271" s="854">
        <v>1570788000</v>
      </c>
      <c r="E271" s="849"/>
      <c r="F271" s="871">
        <v>1500000000</v>
      </c>
      <c r="G271" s="871"/>
      <c r="H271" s="854">
        <v>1570788000</v>
      </c>
      <c r="L271" s="815"/>
      <c r="N271" s="877"/>
      <c r="O271" s="877"/>
    </row>
    <row r="272" spans="2:15" s="847" customFormat="1">
      <c r="B272" s="550" t="s">
        <v>1864</v>
      </c>
      <c r="C272" s="854">
        <v>1272902860</v>
      </c>
      <c r="D272" s="854">
        <v>1272902860</v>
      </c>
      <c r="E272" s="849"/>
      <c r="F272" s="871">
        <v>1220000000</v>
      </c>
      <c r="G272" s="871"/>
      <c r="H272" s="854">
        <v>1272902860</v>
      </c>
      <c r="N272" s="877"/>
      <c r="O272" s="877"/>
    </row>
    <row r="273" spans="2:15" s="847" customFormat="1">
      <c r="B273" s="550" t="s">
        <v>1865</v>
      </c>
      <c r="C273" s="854">
        <v>553119199.00639641</v>
      </c>
      <c r="D273" s="854">
        <v>553119196</v>
      </c>
      <c r="E273" s="849"/>
      <c r="F273" s="871"/>
      <c r="G273" s="871">
        <v>80000</v>
      </c>
      <c r="H273" s="854">
        <v>553119199.00639641</v>
      </c>
      <c r="N273" s="877"/>
      <c r="O273" s="877"/>
    </row>
    <row r="274" spans="2:15" s="847" customFormat="1">
      <c r="B274" s="550" t="s">
        <v>1866</v>
      </c>
      <c r="C274" s="854">
        <v>138279799.7515991</v>
      </c>
      <c r="D274" s="854">
        <v>138279800</v>
      </c>
      <c r="E274" s="849"/>
      <c r="F274" s="871"/>
      <c r="G274" s="871">
        <v>20000</v>
      </c>
      <c r="H274" s="854">
        <v>138279799.7515991</v>
      </c>
      <c r="N274" s="877"/>
      <c r="O274" s="877"/>
    </row>
    <row r="275" spans="2:15" s="847" customFormat="1">
      <c r="B275" s="550" t="s">
        <v>1867</v>
      </c>
      <c r="C275" s="854">
        <v>2703740415.4474969</v>
      </c>
      <c r="D275" s="854">
        <v>2703740415</v>
      </c>
      <c r="E275" s="849"/>
      <c r="F275" s="871"/>
      <c r="G275" s="871">
        <v>388000</v>
      </c>
      <c r="H275" s="854">
        <v>2703740415.4474969</v>
      </c>
      <c r="N275" s="877"/>
      <c r="O275" s="877"/>
    </row>
    <row r="276" spans="2:15" s="847" customFormat="1">
      <c r="B276" s="550" t="s">
        <v>1868</v>
      </c>
      <c r="C276" s="854">
        <v>224064400</v>
      </c>
      <c r="D276" s="854">
        <v>224064400</v>
      </c>
      <c r="E276" s="849"/>
      <c r="F276" s="871">
        <v>200000000</v>
      </c>
      <c r="G276" s="871"/>
      <c r="H276" s="854">
        <v>224064400</v>
      </c>
      <c r="N276" s="877"/>
      <c r="O276" s="877"/>
    </row>
    <row r="277" spans="2:15" s="847" customFormat="1">
      <c r="B277" s="550" t="s">
        <v>1869</v>
      </c>
      <c r="C277" s="854">
        <v>28195550</v>
      </c>
      <c r="D277" s="854">
        <v>28195550</v>
      </c>
      <c r="E277" s="849"/>
      <c r="F277" s="871">
        <v>25000000</v>
      </c>
      <c r="G277" s="871"/>
      <c r="H277" s="854">
        <v>28195550</v>
      </c>
      <c r="N277" s="877"/>
      <c r="O277" s="877"/>
    </row>
    <row r="278" spans="2:15" s="847" customFormat="1">
      <c r="B278" s="550" t="s">
        <v>1820</v>
      </c>
      <c r="C278" s="854">
        <v>11641737.000000002</v>
      </c>
      <c r="D278" s="854">
        <v>11641737.000000002</v>
      </c>
      <c r="E278" s="849"/>
      <c r="F278" s="871">
        <v>19000000</v>
      </c>
      <c r="G278" s="871"/>
      <c r="H278" s="854">
        <v>11641737.000000002</v>
      </c>
      <c r="N278" s="877"/>
      <c r="O278" s="877"/>
    </row>
    <row r="279" spans="2:15" s="847" customFormat="1">
      <c r="B279" s="981" t="s">
        <v>1821</v>
      </c>
      <c r="C279" s="854">
        <v>279954092.02750045</v>
      </c>
      <c r="D279" s="854">
        <v>279954092</v>
      </c>
      <c r="E279" s="849"/>
      <c r="F279" s="871"/>
      <c r="G279" s="871">
        <v>40000</v>
      </c>
      <c r="H279" s="854">
        <v>279954092.02750045</v>
      </c>
      <c r="N279" s="877"/>
      <c r="O279" s="877"/>
    </row>
    <row r="280" spans="2:15" s="847" customFormat="1">
      <c r="B280" s="860" t="str">
        <f>+B246</f>
        <v>Total 30.09.2021</v>
      </c>
      <c r="C280" s="863">
        <f>+SUM(C258:C279)</f>
        <v>28800338751.419163</v>
      </c>
      <c r="D280" s="863">
        <f>+SUM(D258:D279)</f>
        <v>28800338752</v>
      </c>
      <c r="E280" s="849"/>
      <c r="F280" s="863">
        <f>+SUM(F258:F279)</f>
        <v>18764000000</v>
      </c>
      <c r="G280" s="863">
        <f>+SUM(G258:G279)</f>
        <v>1378000</v>
      </c>
      <c r="H280" s="863">
        <f>+SUM(H258:H279)</f>
        <v>28800338751.419163</v>
      </c>
      <c r="N280" s="879">
        <f>+D280-H246</f>
        <v>0</v>
      </c>
      <c r="O280" s="877"/>
    </row>
    <row r="281" spans="2:15" s="362" customFormat="1">
      <c r="B281" s="52" t="s">
        <v>1712</v>
      </c>
      <c r="C281" s="53">
        <v>6532535416</v>
      </c>
      <c r="D281" s="53">
        <v>6532535416</v>
      </c>
      <c r="E281" s="551"/>
      <c r="F281" s="53">
        <v>433000000</v>
      </c>
      <c r="G281" s="53">
        <v>23000</v>
      </c>
      <c r="H281" s="53">
        <v>6532535416</v>
      </c>
      <c r="N281" s="879">
        <f>+D281-H247</f>
        <v>0</v>
      </c>
      <c r="O281" s="877"/>
    </row>
    <row r="282" spans="2:15" s="362" customFormat="1">
      <c r="C282" s="750"/>
      <c r="D282" s="750">
        <f>+D280-H246</f>
        <v>0</v>
      </c>
      <c r="N282" s="877"/>
      <c r="O282" s="877"/>
    </row>
    <row r="283" spans="2:15">
      <c r="B283" s="639" t="s">
        <v>1495</v>
      </c>
      <c r="C283" s="639"/>
      <c r="D283" s="639"/>
      <c r="E283" s="639"/>
      <c r="F283" s="639"/>
      <c r="G283" s="639"/>
      <c r="H283" s="639"/>
      <c r="I283" s="639"/>
    </row>
    <row r="284" spans="2:15">
      <c r="B284" s="416"/>
      <c r="E284"/>
    </row>
    <row r="285" spans="2:15">
      <c r="B285" s="1007" t="s">
        <v>1496</v>
      </c>
      <c r="C285" s="1008"/>
      <c r="D285" s="1008"/>
      <c r="E285" s="1008"/>
      <c r="F285" s="1009"/>
    </row>
    <row r="286" spans="2:15" ht="25.5">
      <c r="B286" s="475" t="s">
        <v>1497</v>
      </c>
      <c r="C286" s="475" t="s">
        <v>1498</v>
      </c>
      <c r="D286" s="475" t="s">
        <v>1499</v>
      </c>
      <c r="E286" s="475"/>
      <c r="F286" s="475" t="s">
        <v>1500</v>
      </c>
    </row>
    <row r="287" spans="2:15" s="847" customFormat="1">
      <c r="B287" s="875">
        <v>1</v>
      </c>
      <c r="C287" s="854">
        <v>200000000</v>
      </c>
      <c r="D287" s="854">
        <f>+H250</f>
        <v>900000000</v>
      </c>
      <c r="E287" s="854"/>
      <c r="F287" s="854">
        <f>+H250</f>
        <v>900000000</v>
      </c>
      <c r="N287" s="877"/>
      <c r="O287" s="877"/>
    </row>
    <row r="288" spans="2:15">
      <c r="B288" s="52" t="str">
        <f>+B280</f>
        <v>Total 30.09.2021</v>
      </c>
      <c r="C288" s="476"/>
      <c r="D288" s="53">
        <f>+D287</f>
        <v>900000000</v>
      </c>
      <c r="E288" s="53"/>
      <c r="F288" s="53">
        <f>+F287</f>
        <v>900000000</v>
      </c>
      <c r="N288" s="879">
        <f>+D288-H251</f>
        <v>0</v>
      </c>
    </row>
    <row r="289" spans="2:15">
      <c r="B289" s="52" t="str">
        <f>+B281</f>
        <v>Total 31.12.2020</v>
      </c>
      <c r="C289" s="476"/>
      <c r="D289" s="53">
        <v>851000000</v>
      </c>
      <c r="E289" s="53"/>
      <c r="F289" s="53">
        <v>851000000</v>
      </c>
      <c r="N289" s="879">
        <f>+D289-H252</f>
        <v>0</v>
      </c>
    </row>
    <row r="291" spans="2:15">
      <c r="B291" s="415" t="s">
        <v>1505</v>
      </c>
      <c r="E291"/>
    </row>
    <row r="292" spans="2:15">
      <c r="B292" s="477"/>
      <c r="E292"/>
    </row>
    <row r="293" spans="2:15">
      <c r="B293" s="639" t="s">
        <v>1501</v>
      </c>
      <c r="C293" s="639"/>
      <c r="D293" s="639"/>
      <c r="E293" s="639"/>
      <c r="F293" s="639"/>
      <c r="G293" s="639"/>
      <c r="H293" s="639"/>
      <c r="I293" s="639"/>
    </row>
    <row r="294" spans="2:15">
      <c r="B294" s="415"/>
      <c r="E294"/>
    </row>
    <row r="295" spans="2:15">
      <c r="B295" s="579" t="s">
        <v>23</v>
      </c>
      <c r="C295" s="651"/>
      <c r="D295" s="478" t="s">
        <v>1502</v>
      </c>
      <c r="E295" s="473"/>
      <c r="F295" s="478" t="s">
        <v>1503</v>
      </c>
    </row>
    <row r="296" spans="2:15" s="362" customFormat="1">
      <c r="B296" s="671" t="s">
        <v>1671</v>
      </c>
      <c r="C296" s="652"/>
      <c r="D296" s="727">
        <v>525269651</v>
      </c>
      <c r="E296" s="473"/>
      <c r="F296" s="549">
        <v>0</v>
      </c>
      <c r="N296" s="877"/>
      <c r="O296" s="877"/>
    </row>
    <row r="297" spans="2:15" s="362" customFormat="1">
      <c r="B297" s="725" t="s">
        <v>1695</v>
      </c>
      <c r="C297" s="651"/>
      <c r="D297" s="726">
        <v>55747294</v>
      </c>
      <c r="E297" s="473"/>
      <c r="F297" s="677">
        <v>0</v>
      </c>
      <c r="N297" s="877"/>
      <c r="O297" s="877"/>
    </row>
    <row r="298" spans="2:15">
      <c r="B298" s="954" t="s">
        <v>1842</v>
      </c>
      <c r="C298" s="649"/>
      <c r="D298" s="673">
        <f>+D297+D296</f>
        <v>581016945</v>
      </c>
      <c r="E298" s="473"/>
      <c r="F298" s="555" t="s">
        <v>1504</v>
      </c>
      <c r="N298" s="881">
        <f>+D298-'EEFF '!C27</f>
        <v>0</v>
      </c>
    </row>
    <row r="299" spans="2:15">
      <c r="B299" s="672" t="s">
        <v>1712</v>
      </c>
      <c r="C299" s="649"/>
      <c r="D299" s="674">
        <v>18736675985</v>
      </c>
      <c r="E299" s="473"/>
      <c r="F299" s="555" t="s">
        <v>1504</v>
      </c>
      <c r="G299" s="751">
        <f>+D298-'EEFF '!C27</f>
        <v>0</v>
      </c>
      <c r="N299" s="881">
        <f>+D299-'EEFF '!D27</f>
        <v>0</v>
      </c>
    </row>
    <row r="300" spans="2:15">
      <c r="B300" s="415"/>
      <c r="C300" s="362"/>
      <c r="E300"/>
      <c r="G300" s="752"/>
    </row>
    <row r="301" spans="2:15" s="584" customFormat="1">
      <c r="B301" s="650" t="s">
        <v>868</v>
      </c>
      <c r="C301" s="651"/>
      <c r="D301" s="728" t="str">
        <f>+$C$204</f>
        <v>30.09.2021</v>
      </c>
      <c r="E301" s="473"/>
      <c r="F301" s="478" t="s">
        <v>1709</v>
      </c>
      <c r="G301" s="753"/>
      <c r="N301" s="880"/>
      <c r="O301" s="880"/>
    </row>
    <row r="302" spans="2:15" s="584" customFormat="1">
      <c r="B302" s="580" t="s">
        <v>869</v>
      </c>
      <c r="C302" s="581"/>
      <c r="D302" s="582">
        <v>880075586</v>
      </c>
      <c r="E302" s="473"/>
      <c r="F302" s="582">
        <v>1883209279</v>
      </c>
      <c r="G302" s="753"/>
      <c r="N302" s="880"/>
      <c r="O302" s="880"/>
    </row>
    <row r="303" spans="2:15" s="584" customFormat="1">
      <c r="B303" s="580" t="s">
        <v>1843</v>
      </c>
      <c r="C303" s="652"/>
      <c r="D303" s="582">
        <v>60843112</v>
      </c>
      <c r="E303" s="941"/>
      <c r="F303" s="582">
        <v>0</v>
      </c>
      <c r="G303" s="753"/>
      <c r="N303" s="880"/>
      <c r="O303" s="880"/>
    </row>
    <row r="304" spans="2:15" s="584" customFormat="1">
      <c r="B304" s="648" t="s">
        <v>871</v>
      </c>
      <c r="C304" s="649"/>
      <c r="D304" s="583">
        <f>+D302+D303</f>
        <v>940918698</v>
      </c>
      <c r="E304" s="473"/>
      <c r="F304" s="583">
        <f>+F302</f>
        <v>1883209279</v>
      </c>
      <c r="G304" s="753"/>
      <c r="N304" s="883">
        <f>+D304-'EEFF '!C28</f>
        <v>0</v>
      </c>
      <c r="O304" s="883">
        <f>+F304-'EEFF '!D28</f>
        <v>0</v>
      </c>
    </row>
    <row r="305" spans="2:15" s="584" customFormat="1">
      <c r="B305" s="731" t="s">
        <v>870</v>
      </c>
      <c r="C305" s="649"/>
      <c r="D305" s="729">
        <v>-20965776</v>
      </c>
      <c r="E305" s="730"/>
      <c r="F305" s="729">
        <v>-20923687</v>
      </c>
      <c r="G305" s="753"/>
      <c r="N305" s="883">
        <f>+D305-'EEFF '!C29</f>
        <v>0</v>
      </c>
      <c r="O305" s="883">
        <f>+F305-'EEFF '!D29</f>
        <v>0</v>
      </c>
    </row>
    <row r="306" spans="2:15" s="584" customFormat="1">
      <c r="B306" s="650" t="s">
        <v>312</v>
      </c>
      <c r="C306" s="651"/>
      <c r="D306" s="583">
        <f>+D304+D305</f>
        <v>919952922</v>
      </c>
      <c r="E306" s="583"/>
      <c r="F306" s="583">
        <f>+F304+F305</f>
        <v>1862285592</v>
      </c>
      <c r="G306" s="754">
        <f>+D306-'EEFF '!C28-'EEFF '!C29</f>
        <v>0</v>
      </c>
      <c r="N306" s="880"/>
      <c r="O306" s="880"/>
    </row>
    <row r="307" spans="2:15" s="584" customFormat="1">
      <c r="B307" s="658"/>
      <c r="C307" s="658"/>
      <c r="D307" s="585"/>
      <c r="F307" s="585"/>
      <c r="N307" s="880"/>
      <c r="O307" s="880"/>
    </row>
    <row r="308" spans="2:15">
      <c r="B308" s="415"/>
      <c r="C308" s="362"/>
      <c r="D308" s="362"/>
      <c r="F308" s="362"/>
      <c r="G308" s="362"/>
    </row>
    <row r="309" spans="2:15">
      <c r="B309" s="579" t="s">
        <v>1637</v>
      </c>
      <c r="C309" s="586"/>
      <c r="D309" s="586"/>
      <c r="E309" s="473"/>
      <c r="F309" s="1014" t="s">
        <v>1638</v>
      </c>
      <c r="G309" s="1015"/>
    </row>
    <row r="310" spans="2:15" ht="41.25" customHeight="1">
      <c r="B310" s="587" t="s">
        <v>1639</v>
      </c>
      <c r="C310" s="587" t="s">
        <v>1640</v>
      </c>
      <c r="D310" s="588" t="s">
        <v>1641</v>
      </c>
      <c r="E310" s="473"/>
      <c r="F310" s="589" t="s">
        <v>1844</v>
      </c>
      <c r="G310" s="589" t="s">
        <v>1713</v>
      </c>
    </row>
    <row r="311" spans="2:15" ht="15" customHeight="1">
      <c r="B311" s="768" t="s">
        <v>1825</v>
      </c>
      <c r="C311" s="591" t="s">
        <v>778</v>
      </c>
      <c r="D311" s="591" t="s">
        <v>885</v>
      </c>
      <c r="E311" s="584"/>
      <c r="F311" s="592">
        <v>440993414</v>
      </c>
      <c r="G311" s="592">
        <v>360417721</v>
      </c>
    </row>
    <row r="312" spans="2:15" s="362" customFormat="1">
      <c r="B312" s="590" t="s">
        <v>777</v>
      </c>
      <c r="C312" s="591" t="s">
        <v>778</v>
      </c>
      <c r="D312" s="591" t="s">
        <v>885</v>
      </c>
      <c r="E312" s="584"/>
      <c r="F312" s="592">
        <v>175985863</v>
      </c>
      <c r="G312" s="592">
        <v>104309756</v>
      </c>
      <c r="N312" s="877"/>
      <c r="O312" s="877"/>
    </row>
    <row r="313" spans="2:15">
      <c r="B313" s="675" t="s">
        <v>312</v>
      </c>
      <c r="C313" s="593"/>
      <c r="D313" s="594"/>
      <c r="E313" s="473"/>
      <c r="F313" s="595">
        <f>+F311+F312</f>
        <v>616979277</v>
      </c>
      <c r="G313" s="595">
        <f>+G311+G312</f>
        <v>464727477</v>
      </c>
      <c r="N313" s="881">
        <f>+F313-'EEFF '!C30</f>
        <v>0</v>
      </c>
      <c r="O313" s="881">
        <f>+G313-'EEFF '!D30</f>
        <v>0</v>
      </c>
    </row>
    <row r="314" spans="2:15">
      <c r="F314" s="751">
        <f>+F313-'EEFF '!C30</f>
        <v>0</v>
      </c>
      <c r="G314" s="751">
        <f>+G313-'EEFF '!D30</f>
        <v>0</v>
      </c>
    </row>
    <row r="315" spans="2:15">
      <c r="B315" s="415" t="s">
        <v>1506</v>
      </c>
      <c r="E315"/>
    </row>
    <row r="316" spans="2:15">
      <c r="B316" s="415"/>
      <c r="E316"/>
    </row>
    <row r="317" spans="2:15">
      <c r="B317" s="641" t="s">
        <v>1808</v>
      </c>
      <c r="C317" s="641"/>
      <c r="D317" s="641"/>
      <c r="E317" s="641"/>
      <c r="F317" s="641"/>
      <c r="G317" s="641"/>
      <c r="H317" s="641"/>
      <c r="I317" s="641"/>
    </row>
    <row r="318" spans="2:15">
      <c r="B318" s="416"/>
      <c r="E318"/>
    </row>
    <row r="319" spans="2:15">
      <c r="B319" s="1020" t="s">
        <v>815</v>
      </c>
      <c r="C319" s="1014" t="s">
        <v>1672</v>
      </c>
      <c r="D319" s="1030"/>
      <c r="E319" s="1030"/>
      <c r="F319" s="1030"/>
      <c r="G319" s="1030"/>
      <c r="H319" s="1015"/>
    </row>
    <row r="320" spans="2:15" ht="26.25">
      <c r="B320" s="1020"/>
      <c r="C320" s="596" t="s">
        <v>782</v>
      </c>
      <c r="D320" s="597" t="s">
        <v>780</v>
      </c>
      <c r="E320" s="473"/>
      <c r="F320" s="597" t="s">
        <v>781</v>
      </c>
      <c r="G320" s="596" t="s">
        <v>1642</v>
      </c>
      <c r="H320" s="596" t="s">
        <v>783</v>
      </c>
    </row>
    <row r="321" spans="2:16">
      <c r="B321" s="598" t="s">
        <v>1643</v>
      </c>
      <c r="C321" s="599">
        <v>339599421</v>
      </c>
      <c r="D321" s="907">
        <v>0</v>
      </c>
      <c r="E321" s="599">
        <v>0</v>
      </c>
      <c r="F321" s="599">
        <v>0</v>
      </c>
      <c r="G321" s="599">
        <v>0</v>
      </c>
      <c r="H321" s="599">
        <f>+SUM(C321:G321)</f>
        <v>339599421</v>
      </c>
    </row>
    <row r="322" spans="2:16">
      <c r="B322" s="591" t="s">
        <v>1644</v>
      </c>
      <c r="C322" s="600">
        <v>100215537</v>
      </c>
      <c r="D322" s="600">
        <v>197681817</v>
      </c>
      <c r="E322" s="600">
        <v>0</v>
      </c>
      <c r="F322" s="600">
        <v>0</v>
      </c>
      <c r="G322" s="600">
        <v>0</v>
      </c>
      <c r="H322" s="600">
        <f>+SUM(C322:G322)</f>
        <v>297897354</v>
      </c>
    </row>
    <row r="323" spans="2:16">
      <c r="B323" s="591" t="s">
        <v>1645</v>
      </c>
      <c r="C323" s="600">
        <v>502810225</v>
      </c>
      <c r="D323" s="600">
        <v>214711380</v>
      </c>
      <c r="E323" s="600">
        <v>0</v>
      </c>
      <c r="F323" s="600">
        <v>0</v>
      </c>
      <c r="G323" s="600">
        <v>0</v>
      </c>
      <c r="H323" s="600">
        <f>+SUM(C323:G323)</f>
        <v>717521605</v>
      </c>
    </row>
    <row r="324" spans="2:16">
      <c r="B324" s="601" t="s">
        <v>337</v>
      </c>
      <c r="C324" s="602">
        <v>1177881309</v>
      </c>
      <c r="D324" s="602">
        <v>385694013</v>
      </c>
      <c r="E324" s="602">
        <v>0</v>
      </c>
      <c r="F324" s="602">
        <v>0</v>
      </c>
      <c r="G324" s="602">
        <v>0</v>
      </c>
      <c r="H324" s="600">
        <f>+SUM(C324:G324)</f>
        <v>1563575322</v>
      </c>
    </row>
    <row r="325" spans="2:16">
      <c r="B325" s="603" t="s">
        <v>1845</v>
      </c>
      <c r="C325" s="604">
        <f>SUM(C321:C324)</f>
        <v>2120506492</v>
      </c>
      <c r="D325" s="604">
        <f>SUM(D321:D324)</f>
        <v>798087210</v>
      </c>
      <c r="E325" s="604">
        <v>0</v>
      </c>
      <c r="F325" s="604">
        <v>0</v>
      </c>
      <c r="G325" s="604">
        <v>0</v>
      </c>
      <c r="H325" s="604">
        <f>SUM(H321:H324)</f>
        <v>2918593702</v>
      </c>
      <c r="N325" s="881">
        <f>+H325-'EEFF '!C52+'EEFF '!C57</f>
        <v>0</v>
      </c>
    </row>
    <row r="326" spans="2:16">
      <c r="B326" s="603" t="s">
        <v>1714</v>
      </c>
      <c r="C326" s="604">
        <v>2069478360</v>
      </c>
      <c r="D326" s="604">
        <v>51028132</v>
      </c>
      <c r="E326" s="604">
        <v>0</v>
      </c>
      <c r="F326" s="604">
        <v>0</v>
      </c>
      <c r="G326" s="604">
        <v>0</v>
      </c>
      <c r="H326" s="604">
        <v>2120506492</v>
      </c>
      <c r="N326" s="881">
        <f>+H326-SUM('EEFF '!D53:D56)</f>
        <v>0</v>
      </c>
    </row>
    <row r="327" spans="2:16">
      <c r="B327" s="416"/>
      <c r="E327"/>
    </row>
    <row r="328" spans="2:16">
      <c r="B328" s="1011" t="s">
        <v>815</v>
      </c>
      <c r="C328" s="1007" t="s">
        <v>1673</v>
      </c>
      <c r="D328" s="1008"/>
      <c r="E328" s="1008"/>
      <c r="F328" s="1008"/>
      <c r="G328" s="1008"/>
      <c r="H328" s="1008"/>
      <c r="I328" s="1009"/>
    </row>
    <row r="329" spans="2:16" ht="25.5">
      <c r="B329" s="1011"/>
      <c r="C329" s="560" t="s">
        <v>782</v>
      </c>
      <c r="D329" s="560" t="s">
        <v>1646</v>
      </c>
      <c r="E329" s="604"/>
      <c r="F329" s="560" t="s">
        <v>781</v>
      </c>
      <c r="G329" s="653" t="s">
        <v>1642</v>
      </c>
      <c r="H329" s="560" t="s">
        <v>783</v>
      </c>
      <c r="I329" s="560" t="s">
        <v>784</v>
      </c>
    </row>
    <row r="330" spans="2:16">
      <c r="B330" s="620" t="s">
        <v>1643</v>
      </c>
      <c r="C330" s="621">
        <v>-159560842</v>
      </c>
      <c r="D330" s="621">
        <v>-14858348</v>
      </c>
      <c r="E330" s="623"/>
      <c r="F330" s="622">
        <v>0</v>
      </c>
      <c r="G330" s="622">
        <v>0</v>
      </c>
      <c r="H330" s="599">
        <f>+SUM(C330:G330)</f>
        <v>-174419190</v>
      </c>
      <c r="I330" s="732">
        <f>+H321+H330</f>
        <v>165180231</v>
      </c>
    </row>
    <row r="331" spans="2:16">
      <c r="B331" s="624" t="s">
        <v>604</v>
      </c>
      <c r="C331" s="625">
        <v>-81312171</v>
      </c>
      <c r="D331" s="625">
        <v>-21848392</v>
      </c>
      <c r="E331" s="627"/>
      <c r="F331" s="626">
        <v>0</v>
      </c>
      <c r="G331" s="626">
        <v>0</v>
      </c>
      <c r="H331" s="600">
        <f>+SUM(C331:G331)</f>
        <v>-103160563</v>
      </c>
      <c r="I331" s="733">
        <f>+H322+H331</f>
        <v>194736791</v>
      </c>
    </row>
    <row r="332" spans="2:16">
      <c r="B332" s="624" t="s">
        <v>1645</v>
      </c>
      <c r="C332" s="625">
        <v>-424319695</v>
      </c>
      <c r="D332" s="625">
        <v>-37099545</v>
      </c>
      <c r="E332" s="627"/>
      <c r="F332" s="626">
        <v>0</v>
      </c>
      <c r="G332" s="626">
        <v>0</v>
      </c>
      <c r="H332" s="600">
        <f>+SUM(C332:G332)</f>
        <v>-461419240</v>
      </c>
      <c r="I332" s="733">
        <f>+H323+H332</f>
        <v>256102365</v>
      </c>
    </row>
    <row r="333" spans="2:16">
      <c r="B333" s="628" t="s">
        <v>337</v>
      </c>
      <c r="C333" s="629">
        <v>-1055562276</v>
      </c>
      <c r="D333" s="629">
        <v>-125242054</v>
      </c>
      <c r="E333" s="631"/>
      <c r="F333" s="630">
        <v>0</v>
      </c>
      <c r="G333" s="630">
        <v>0</v>
      </c>
      <c r="H333" s="600">
        <f>+SUM(C333:G333)</f>
        <v>-1180804330</v>
      </c>
      <c r="I333" s="733">
        <f>+H324+H333</f>
        <v>382770992</v>
      </c>
    </row>
    <row r="334" spans="2:16">
      <c r="B334" s="603" t="s">
        <v>1845</v>
      </c>
      <c r="C334" s="606">
        <v>-1720754984</v>
      </c>
      <c r="D334" s="606">
        <f>+SUM(D330:D333)</f>
        <v>-199048339</v>
      </c>
      <c r="E334" s="604"/>
      <c r="F334" s="606">
        <v>0</v>
      </c>
      <c r="G334" s="606">
        <v>0</v>
      </c>
      <c r="H334" s="606">
        <f>+SUM(H330:H333)</f>
        <v>-1919803323</v>
      </c>
      <c r="I334" s="606">
        <f>+SUM(I330:I333)</f>
        <v>998790379</v>
      </c>
      <c r="J334" s="751">
        <f>+I334-'EEFF '!C52</f>
        <v>0</v>
      </c>
      <c r="N334" s="881">
        <f>+I334-'EEFF '!C52</f>
        <v>0</v>
      </c>
      <c r="O334" s="881">
        <f>+H334-'EEFF '!C57</f>
        <v>0</v>
      </c>
      <c r="P334" s="23">
        <f>+D334+F343-EERR!C48</f>
        <v>0</v>
      </c>
    </row>
    <row r="335" spans="2:16">
      <c r="B335" s="459" t="s">
        <v>1714</v>
      </c>
      <c r="C335" s="605">
        <v>-1360144561</v>
      </c>
      <c r="D335" s="606">
        <v>-360610423</v>
      </c>
      <c r="E335" s="604">
        <v>0</v>
      </c>
      <c r="F335" s="606">
        <v>0</v>
      </c>
      <c r="G335" s="606">
        <v>0</v>
      </c>
      <c r="H335" s="606">
        <v>-1720754984</v>
      </c>
      <c r="I335" s="606">
        <v>399751508</v>
      </c>
      <c r="J335" s="751">
        <f>+D334-EERR!C48+F343</f>
        <v>0</v>
      </c>
      <c r="N335" s="881">
        <f>+H335-'EEFF '!D57</f>
        <v>0</v>
      </c>
      <c r="O335" s="881">
        <f>+I335-'EEFF '!D52</f>
        <v>0</v>
      </c>
    </row>
    <row r="337" spans="2:15">
      <c r="B337" s="415" t="s">
        <v>1735</v>
      </c>
      <c r="E337"/>
    </row>
    <row r="338" spans="2:15">
      <c r="B338" s="415"/>
      <c r="E338"/>
    </row>
    <row r="339" spans="2:15">
      <c r="B339" s="834" t="s">
        <v>1811</v>
      </c>
      <c r="C339" s="641"/>
      <c r="D339" s="641"/>
      <c r="E339" s="641"/>
      <c r="F339" s="641"/>
      <c r="G339" s="641"/>
      <c r="H339" s="641"/>
      <c r="I339" s="641"/>
    </row>
    <row r="340" spans="2:15">
      <c r="B340" s="415"/>
      <c r="E340"/>
    </row>
    <row r="341" spans="2:15">
      <c r="B341" s="472" t="s">
        <v>630</v>
      </c>
      <c r="C341" s="475" t="s">
        <v>1507</v>
      </c>
      <c r="D341" s="475" t="s">
        <v>1412</v>
      </c>
      <c r="E341" s="475"/>
      <c r="F341" s="475" t="s">
        <v>1508</v>
      </c>
      <c r="G341" s="475" t="s">
        <v>1509</v>
      </c>
    </row>
    <row r="342" spans="2:15">
      <c r="B342" s="479" t="s">
        <v>1674</v>
      </c>
      <c r="C342" s="483">
        <v>68396046</v>
      </c>
      <c r="D342" s="676">
        <v>190574348</v>
      </c>
      <c r="E342" s="483"/>
      <c r="F342" s="600">
        <v>-36877577</v>
      </c>
      <c r="G342" s="724">
        <f>+C342+D342+F342</f>
        <v>222092817</v>
      </c>
    </row>
    <row r="343" spans="2:15">
      <c r="B343" s="459" t="s">
        <v>1845</v>
      </c>
      <c r="C343" s="482">
        <v>68396046</v>
      </c>
      <c r="D343" s="677">
        <f>+D342</f>
        <v>190574348</v>
      </c>
      <c r="E343" s="482"/>
      <c r="F343" s="606">
        <f>+F342</f>
        <v>-36877577</v>
      </c>
      <c r="G343" s="674">
        <f>+G342</f>
        <v>222092817</v>
      </c>
      <c r="H343" s="766">
        <f>+G343-'EEFF '!C59</f>
        <v>0</v>
      </c>
      <c r="N343" s="881">
        <f>+G343-'EEFF '!C59</f>
        <v>0</v>
      </c>
    </row>
    <row r="344" spans="2:15">
      <c r="B344" s="459" t="s">
        <v>1714</v>
      </c>
      <c r="C344" s="486">
        <v>116609634</v>
      </c>
      <c r="D344" s="555">
        <v>0</v>
      </c>
      <c r="E344" s="486"/>
      <c r="F344" s="606">
        <v>-48213588</v>
      </c>
      <c r="G344" s="484">
        <v>68396046</v>
      </c>
      <c r="N344" s="879">
        <f>+G344-'EEFF '!D59</f>
        <v>0</v>
      </c>
    </row>
    <row r="345" spans="2:15">
      <c r="B345" s="416"/>
      <c r="E345"/>
    </row>
    <row r="346" spans="2:15">
      <c r="B346" s="634" t="s">
        <v>1738</v>
      </c>
      <c r="C346" s="634"/>
      <c r="D346" s="634"/>
      <c r="E346" s="634"/>
      <c r="F346" s="634"/>
      <c r="G346" s="634"/>
      <c r="H346" s="634"/>
      <c r="I346" s="634"/>
    </row>
    <row r="347" spans="2:15">
      <c r="B347" s="415"/>
      <c r="E347"/>
    </row>
    <row r="348" spans="2:15">
      <c r="B348" s="641" t="s">
        <v>1510</v>
      </c>
      <c r="C348" s="641"/>
      <c r="D348" s="641"/>
      <c r="E348" s="641"/>
      <c r="F348" s="641"/>
      <c r="G348" s="641"/>
      <c r="H348" s="641"/>
      <c r="I348" s="641"/>
    </row>
    <row r="349" spans="2:15">
      <c r="B349" s="415"/>
      <c r="E349"/>
    </row>
    <row r="350" spans="2:15">
      <c r="B350" s="472" t="s">
        <v>786</v>
      </c>
      <c r="C350" s="490" t="s">
        <v>1675</v>
      </c>
      <c r="D350" s="490" t="s">
        <v>1512</v>
      </c>
      <c r="E350"/>
    </row>
    <row r="351" spans="2:15">
      <c r="B351" s="491" t="s">
        <v>1676</v>
      </c>
      <c r="C351" s="835">
        <f>385114941-4</f>
        <v>385114937</v>
      </c>
      <c r="D351" s="464" t="s">
        <v>1437</v>
      </c>
      <c r="E351"/>
      <c r="G351" s="23"/>
      <c r="N351" s="881">
        <f>+C351-'EEFF '!C36</f>
        <v>0</v>
      </c>
    </row>
    <row r="352" spans="2:15" s="362" customFormat="1">
      <c r="B352" s="491" t="s">
        <v>1696</v>
      </c>
      <c r="C352" s="707">
        <v>409238274</v>
      </c>
      <c r="D352" s="464" t="s">
        <v>1437</v>
      </c>
      <c r="G352" s="23"/>
      <c r="N352" s="881">
        <f>+C352-'EEFF '!C37</f>
        <v>0</v>
      </c>
      <c r="O352" s="877"/>
    </row>
    <row r="353" spans="2:15">
      <c r="B353" s="491" t="s">
        <v>1677</v>
      </c>
      <c r="C353" s="835">
        <v>25383884</v>
      </c>
      <c r="D353" s="464" t="s">
        <v>1437</v>
      </c>
      <c r="E353"/>
      <c r="G353" s="23"/>
      <c r="N353" s="881">
        <f>+C353-'EEFF '!C38</f>
        <v>0</v>
      </c>
    </row>
    <row r="354" spans="2:15">
      <c r="B354" s="491" t="s">
        <v>455</v>
      </c>
      <c r="C354" s="609">
        <v>10625000</v>
      </c>
      <c r="D354" s="488" t="s">
        <v>1437</v>
      </c>
      <c r="E354"/>
      <c r="G354" s="23"/>
      <c r="N354" s="881">
        <f>+C354-'EEFF '!C39</f>
        <v>0</v>
      </c>
    </row>
    <row r="355" spans="2:15">
      <c r="B355" s="459" t="str">
        <f>+$B$334</f>
        <v>Total al 30.09.2021</v>
      </c>
      <c r="C355" s="610">
        <f>+SUM(C351:C354)</f>
        <v>830362095</v>
      </c>
      <c r="D355" s="487" t="s">
        <v>1437</v>
      </c>
      <c r="E355"/>
      <c r="F355" s="751">
        <f>+C355-'EEFF '!C35</f>
        <v>0</v>
      </c>
      <c r="G355" s="23"/>
      <c r="N355" s="881">
        <f>+C355-'EEFF '!C35</f>
        <v>0</v>
      </c>
    </row>
    <row r="356" spans="2:15">
      <c r="B356" s="459" t="s">
        <v>1714</v>
      </c>
      <c r="C356" s="674">
        <v>810146992</v>
      </c>
      <c r="D356" s="487" t="s">
        <v>1437</v>
      </c>
      <c r="E356"/>
      <c r="N356" s="881">
        <f>+C356-'EEFF '!D35</f>
        <v>0</v>
      </c>
    </row>
    <row r="358" spans="2:15">
      <c r="B358" s="640" t="s">
        <v>1740</v>
      </c>
      <c r="C358" s="640"/>
      <c r="D358" s="640"/>
      <c r="E358" s="640"/>
      <c r="F358" s="640"/>
      <c r="G358" s="640"/>
      <c r="H358" s="640"/>
      <c r="I358" s="640"/>
    </row>
    <row r="359" spans="2:15">
      <c r="B359" s="416"/>
    </row>
    <row r="360" spans="2:15">
      <c r="B360" s="641" t="s">
        <v>1513</v>
      </c>
      <c r="C360" s="641"/>
      <c r="D360" s="641"/>
      <c r="E360" s="641"/>
      <c r="F360" s="641"/>
      <c r="G360" s="641"/>
      <c r="H360" s="641"/>
      <c r="I360" s="641"/>
    </row>
    <row r="361" spans="2:15">
      <c r="B361" s="415"/>
    </row>
    <row r="362" spans="2:15">
      <c r="B362" s="640" t="s">
        <v>1741</v>
      </c>
      <c r="C362" s="640"/>
      <c r="D362" s="640"/>
      <c r="E362" s="640"/>
      <c r="F362" s="640"/>
      <c r="G362" s="640"/>
      <c r="H362" s="640"/>
      <c r="I362" s="640"/>
    </row>
    <row r="363" spans="2:15">
      <c r="B363" s="477"/>
    </row>
    <row r="364" spans="2:15">
      <c r="B364" s="641" t="s">
        <v>1514</v>
      </c>
      <c r="C364" s="641"/>
      <c r="D364" s="641"/>
      <c r="E364" s="641"/>
      <c r="F364" s="641"/>
      <c r="G364" s="641"/>
      <c r="H364" s="641"/>
      <c r="I364" s="641"/>
    </row>
    <row r="365" spans="2:15">
      <c r="B365" s="416"/>
    </row>
    <row r="366" spans="2:15">
      <c r="B366" s="472" t="s">
        <v>772</v>
      </c>
      <c r="C366" s="490" t="s">
        <v>1511</v>
      </c>
      <c r="D366" s="490" t="s">
        <v>1512</v>
      </c>
    </row>
    <row r="367" spans="2:15">
      <c r="B367" s="557" t="s">
        <v>872</v>
      </c>
      <c r="C367" s="945">
        <v>386491903</v>
      </c>
      <c r="D367" s="464" t="s">
        <v>1437</v>
      </c>
    </row>
    <row r="368" spans="2:15" s="362" customFormat="1">
      <c r="B368" s="557" t="s">
        <v>1816</v>
      </c>
      <c r="C368" s="945">
        <v>216520900</v>
      </c>
      <c r="D368" s="464" t="s">
        <v>1437</v>
      </c>
      <c r="N368" s="877"/>
      <c r="O368" s="877"/>
    </row>
    <row r="369" spans="2:15" s="362" customFormat="1">
      <c r="B369" s="557" t="s">
        <v>874</v>
      </c>
      <c r="C369" s="945">
        <v>95845820</v>
      </c>
      <c r="D369" s="464"/>
      <c r="N369" s="877"/>
      <c r="O369" s="877"/>
    </row>
    <row r="370" spans="2:15">
      <c r="B370" s="557" t="s">
        <v>873</v>
      </c>
      <c r="C370" s="945">
        <v>69131509</v>
      </c>
      <c r="D370" s="464" t="s">
        <v>1437</v>
      </c>
    </row>
    <row r="371" spans="2:15">
      <c r="B371" s="557" t="s">
        <v>1678</v>
      </c>
      <c r="C371" s="945">
        <v>115124</v>
      </c>
      <c r="D371" s="464" t="s">
        <v>1437</v>
      </c>
    </row>
    <row r="372" spans="2:15">
      <c r="B372" s="557" t="s">
        <v>1679</v>
      </c>
      <c r="C372" s="608">
        <v>11062</v>
      </c>
      <c r="D372" s="464" t="s">
        <v>1437</v>
      </c>
    </row>
    <row r="373" spans="2:15" hidden="1">
      <c r="B373" s="557" t="s">
        <v>875</v>
      </c>
      <c r="C373" s="608"/>
      <c r="D373" s="464" t="s">
        <v>1437</v>
      </c>
    </row>
    <row r="374" spans="2:15">
      <c r="B374" s="557" t="s">
        <v>1814</v>
      </c>
      <c r="C374" s="608">
        <v>14248736</v>
      </c>
      <c r="D374" s="464" t="s">
        <v>1437</v>
      </c>
    </row>
    <row r="375" spans="2:15">
      <c r="B375" s="459" t="str">
        <f>+B355</f>
        <v>Total al 30.09.2021</v>
      </c>
      <c r="C375" s="554">
        <f>+SUM(C367:C374)</f>
        <v>782365054</v>
      </c>
      <c r="D375" s="611" t="s">
        <v>1437</v>
      </c>
      <c r="N375" s="881">
        <f>+C375-'EEFF '!F17</f>
        <v>0</v>
      </c>
    </row>
    <row r="376" spans="2:15">
      <c r="B376" s="493" t="s">
        <v>1714</v>
      </c>
      <c r="C376" s="610">
        <v>889495752</v>
      </c>
      <c r="D376" s="487" t="s">
        <v>1437</v>
      </c>
      <c r="N376" s="881">
        <f>+C376-'EEFF '!G17</f>
        <v>0</v>
      </c>
    </row>
    <row r="377" spans="2:15">
      <c r="C377" s="23"/>
    </row>
    <row r="378" spans="2:15">
      <c r="B378" s="494" t="s">
        <v>1743</v>
      </c>
      <c r="E378"/>
    </row>
    <row r="379" spans="2:15">
      <c r="B379" s="416"/>
      <c r="E379"/>
    </row>
    <row r="380" spans="2:15">
      <c r="B380" s="416" t="s">
        <v>1515</v>
      </c>
      <c r="E380"/>
    </row>
    <row r="381" spans="2:15">
      <c r="B381" s="416"/>
      <c r="E381"/>
    </row>
    <row r="382" spans="2:15">
      <c r="B382" s="472" t="s">
        <v>323</v>
      </c>
      <c r="C382" s="478" t="s">
        <v>1502</v>
      </c>
      <c r="D382" s="478" t="s">
        <v>1503</v>
      </c>
      <c r="E382"/>
    </row>
    <row r="383" spans="2:15">
      <c r="B383" s="485" t="s">
        <v>779</v>
      </c>
      <c r="C383" s="549">
        <v>23100516707</v>
      </c>
      <c r="D383" s="495" t="s">
        <v>1437</v>
      </c>
      <c r="E383"/>
      <c r="N383" s="882"/>
    </row>
    <row r="384" spans="2:15">
      <c r="B384" s="459" t="str">
        <f>+B375</f>
        <v>Total al 30.09.2021</v>
      </c>
      <c r="C384" s="555">
        <f>+C383</f>
        <v>23100516707</v>
      </c>
      <c r="D384" s="474" t="s">
        <v>1437</v>
      </c>
      <c r="E384"/>
      <c r="N384" s="882">
        <f>+C384-'EEFF '!F22</f>
        <v>0</v>
      </c>
    </row>
    <row r="385" spans="2:15">
      <c r="B385" s="459" t="str">
        <f>+B376</f>
        <v>Total al 31.12.2020</v>
      </c>
      <c r="C385" s="555">
        <v>17857156968</v>
      </c>
      <c r="D385" s="474" t="s">
        <v>1437</v>
      </c>
      <c r="E385"/>
      <c r="N385" s="882">
        <f>+C385-'EEFF '!G22</f>
        <v>0</v>
      </c>
    </row>
    <row r="386" spans="2:15">
      <c r="B386" s="415"/>
      <c r="C386" s="762">
        <f>+C384-'EEFF '!F22</f>
        <v>0</v>
      </c>
      <c r="D386" s="752"/>
      <c r="E386"/>
    </row>
    <row r="387" spans="2:15">
      <c r="B387" s="415" t="s">
        <v>1745</v>
      </c>
      <c r="E387"/>
    </row>
    <row r="388" spans="2:15">
      <c r="B388" s="415"/>
      <c r="E388"/>
    </row>
    <row r="389" spans="2:15">
      <c r="B389" s="641" t="s">
        <v>1513</v>
      </c>
      <c r="C389" s="641"/>
      <c r="D389" s="641"/>
      <c r="E389" s="641"/>
      <c r="F389" s="641"/>
      <c r="G389" s="641"/>
      <c r="H389" s="641"/>
      <c r="I389" s="641"/>
    </row>
    <row r="390" spans="2:15">
      <c r="B390" s="416"/>
      <c r="E390"/>
    </row>
    <row r="391" spans="2:15">
      <c r="B391" s="640" t="s">
        <v>1746</v>
      </c>
      <c r="C391" s="640"/>
      <c r="D391" s="640"/>
      <c r="E391" s="640"/>
      <c r="F391" s="640"/>
      <c r="G391" s="640"/>
      <c r="H391" s="640"/>
      <c r="I391" s="640"/>
    </row>
    <row r="392" spans="2:15" s="362" customFormat="1">
      <c r="B392" s="497"/>
      <c r="C392" s="497"/>
      <c r="D392" s="497"/>
      <c r="E392" s="497"/>
      <c r="F392" s="497"/>
      <c r="G392" s="497"/>
      <c r="H392" s="497"/>
      <c r="I392" s="497"/>
      <c r="N392" s="877"/>
      <c r="O392" s="877"/>
    </row>
    <row r="393" spans="2:15">
      <c r="B393" s="416" t="s">
        <v>1516</v>
      </c>
      <c r="E393"/>
    </row>
    <row r="394" spans="2:15" s="362" customFormat="1">
      <c r="B394" s="416"/>
      <c r="N394" s="877"/>
      <c r="O394" s="877"/>
    </row>
    <row r="395" spans="2:15" ht="25.5">
      <c r="B395" s="171" t="s">
        <v>881</v>
      </c>
      <c r="C395" s="171" t="s">
        <v>880</v>
      </c>
      <c r="D395" s="171" t="s">
        <v>879</v>
      </c>
      <c r="E395" s="171"/>
      <c r="F395" s="171" t="s">
        <v>878</v>
      </c>
      <c r="G395" s="560" t="s">
        <v>1828</v>
      </c>
      <c r="H395" s="823" t="s">
        <v>1709</v>
      </c>
    </row>
    <row r="396" spans="2:15" s="362" customFormat="1" hidden="1">
      <c r="B396" s="480" t="s">
        <v>1706</v>
      </c>
      <c r="C396" s="495" t="s">
        <v>778</v>
      </c>
      <c r="D396" s="495" t="s">
        <v>877</v>
      </c>
      <c r="E396" s="495"/>
      <c r="F396" s="498"/>
      <c r="G396" s="549">
        <v>0</v>
      </c>
      <c r="H396" s="549">
        <v>0</v>
      </c>
      <c r="N396" s="877"/>
      <c r="O396" s="877"/>
    </row>
    <row r="397" spans="2:15">
      <c r="B397" s="480" t="s">
        <v>1707</v>
      </c>
      <c r="C397" s="495" t="s">
        <v>778</v>
      </c>
      <c r="D397" s="495" t="s">
        <v>877</v>
      </c>
      <c r="E397" s="495"/>
      <c r="F397" s="836">
        <v>0</v>
      </c>
      <c r="G397" s="549">
        <v>7653536</v>
      </c>
      <c r="H397" s="549">
        <v>8625138</v>
      </c>
    </row>
    <row r="398" spans="2:15">
      <c r="B398" s="496" t="s">
        <v>312</v>
      </c>
      <c r="C398" s="479"/>
      <c r="D398" s="479"/>
      <c r="E398" s="479"/>
      <c r="F398" s="476"/>
      <c r="G398" s="555">
        <f>+G396+G397</f>
        <v>7653536</v>
      </c>
      <c r="H398" s="555">
        <f>+H396+H397</f>
        <v>8625138</v>
      </c>
      <c r="N398" s="882">
        <f>+G398-'EEFF '!F18</f>
        <v>0</v>
      </c>
      <c r="O398" s="882">
        <f>+H398-'EEFF '!G18</f>
        <v>0</v>
      </c>
    </row>
    <row r="399" spans="2:15">
      <c r="B399" s="416"/>
      <c r="E399"/>
      <c r="G399" s="762">
        <f>+G398-'EEFF '!F18</f>
        <v>0</v>
      </c>
      <c r="H399" s="762">
        <f>+H398-'EEFF '!G18</f>
        <v>0</v>
      </c>
    </row>
    <row r="400" spans="2:15">
      <c r="B400" s="640" t="s">
        <v>1748</v>
      </c>
      <c r="C400" s="640"/>
      <c r="D400" s="640"/>
      <c r="E400" s="640"/>
      <c r="F400" s="640"/>
      <c r="G400" s="640"/>
      <c r="H400" s="640"/>
      <c r="I400" s="640"/>
    </row>
    <row r="401" spans="2:15">
      <c r="B401" s="415"/>
      <c r="E401"/>
    </row>
    <row r="402" spans="2:15">
      <c r="B402" s="641" t="s">
        <v>1513</v>
      </c>
      <c r="C402" s="641"/>
      <c r="D402" s="641"/>
      <c r="E402" s="641"/>
      <c r="F402" s="641"/>
      <c r="G402" s="641"/>
      <c r="H402" s="641"/>
      <c r="I402" s="641"/>
    </row>
    <row r="403" spans="2:15">
      <c r="B403" s="415"/>
      <c r="E403"/>
    </row>
    <row r="404" spans="2:15">
      <c r="B404" s="415" t="s">
        <v>1749</v>
      </c>
      <c r="E404"/>
    </row>
    <row r="405" spans="2:15">
      <c r="B405" s="415"/>
      <c r="E405"/>
    </row>
    <row r="406" spans="2:15">
      <c r="B406" s="416" t="s">
        <v>1514</v>
      </c>
      <c r="E406"/>
    </row>
    <row r="407" spans="2:15">
      <c r="B407" s="416"/>
      <c r="E407"/>
    </row>
    <row r="408" spans="2:15">
      <c r="B408" s="472" t="s">
        <v>65</v>
      </c>
      <c r="C408" s="490" t="s">
        <v>1502</v>
      </c>
      <c r="D408" s="490" t="s">
        <v>1503</v>
      </c>
      <c r="E408"/>
    </row>
    <row r="409" spans="2:15">
      <c r="B409" s="491" t="s">
        <v>1680</v>
      </c>
      <c r="C409" s="463">
        <v>1092243207</v>
      </c>
      <c r="D409" s="464" t="s">
        <v>1437</v>
      </c>
      <c r="E409"/>
    </row>
    <row r="410" spans="2:15">
      <c r="B410" s="491" t="s">
        <v>787</v>
      </c>
      <c r="C410" s="463">
        <v>1200612910</v>
      </c>
      <c r="D410" s="464" t="s">
        <v>1437</v>
      </c>
      <c r="E410"/>
    </row>
    <row r="411" spans="2:15">
      <c r="B411" s="491" t="s">
        <v>1727</v>
      </c>
      <c r="C411" s="463">
        <v>315728543</v>
      </c>
      <c r="D411" s="464" t="s">
        <v>1437</v>
      </c>
      <c r="E411"/>
    </row>
    <row r="412" spans="2:15" s="362" customFormat="1" hidden="1">
      <c r="B412" s="491" t="s">
        <v>1425</v>
      </c>
      <c r="C412" s="552">
        <v>0</v>
      </c>
      <c r="D412" s="464"/>
      <c r="N412" s="877"/>
      <c r="O412" s="877"/>
    </row>
    <row r="413" spans="2:15">
      <c r="B413" s="491" t="s">
        <v>1426</v>
      </c>
      <c r="C413" s="552">
        <v>84430876</v>
      </c>
      <c r="D413" s="464" t="s">
        <v>1437</v>
      </c>
      <c r="E413"/>
    </row>
    <row r="414" spans="2:15">
      <c r="B414" s="491" t="s">
        <v>886</v>
      </c>
      <c r="C414" s="463">
        <v>119369259</v>
      </c>
      <c r="D414" s="464" t="s">
        <v>1437</v>
      </c>
      <c r="E414"/>
    </row>
    <row r="415" spans="2:15">
      <c r="B415" s="496" t="s">
        <v>1842</v>
      </c>
      <c r="C415" s="612">
        <f>+SUM(C409:C414)</f>
        <v>2812384795</v>
      </c>
      <c r="D415" s="613" t="s">
        <v>1437</v>
      </c>
      <c r="E415"/>
      <c r="N415" s="879">
        <f>+C415-'EEFF '!F27</f>
        <v>0</v>
      </c>
    </row>
    <row r="416" spans="2:15">
      <c r="B416" s="493" t="s">
        <v>1712</v>
      </c>
      <c r="C416" s="465">
        <v>2710284524</v>
      </c>
      <c r="D416" s="487" t="s">
        <v>1437</v>
      </c>
      <c r="E416"/>
      <c r="N416" s="879">
        <f>+C416-'EEFF '!G27</f>
        <v>0</v>
      </c>
    </row>
    <row r="417" spans="2:15">
      <c r="B417" s="50"/>
      <c r="C417" s="50"/>
      <c r="D417" s="50"/>
      <c r="E417"/>
    </row>
    <row r="418" spans="2:15">
      <c r="B418" s="472" t="s">
        <v>327</v>
      </c>
      <c r="C418" s="490" t="s">
        <v>1502</v>
      </c>
      <c r="D418" s="490" t="s">
        <v>1503</v>
      </c>
      <c r="E418"/>
    </row>
    <row r="419" spans="2:15">
      <c r="B419" s="492" t="s">
        <v>788</v>
      </c>
      <c r="C419" s="678">
        <v>218475521</v>
      </c>
      <c r="D419" s="488" t="s">
        <v>1437</v>
      </c>
      <c r="E419"/>
    </row>
    <row r="420" spans="2:15">
      <c r="B420" s="493" t="str">
        <f>+$B$415</f>
        <v>Total 30.09.2021</v>
      </c>
      <c r="C420" s="610">
        <f>+C419</f>
        <v>218475521</v>
      </c>
      <c r="D420" s="487" t="s">
        <v>1437</v>
      </c>
      <c r="E420"/>
      <c r="N420" s="881">
        <f>+C420-'EEFF '!F28</f>
        <v>0</v>
      </c>
    </row>
    <row r="421" spans="2:15">
      <c r="B421" s="493" t="s">
        <v>1712</v>
      </c>
      <c r="C421" s="610">
        <v>456069088</v>
      </c>
      <c r="D421" s="487" t="s">
        <v>1437</v>
      </c>
      <c r="E421"/>
      <c r="N421" s="881">
        <f>+C421-'EEFF '!G28</f>
        <v>0</v>
      </c>
    </row>
    <row r="422" spans="2:15">
      <c r="B422" s="56"/>
      <c r="C422" s="50"/>
      <c r="D422" s="50"/>
      <c r="E422"/>
    </row>
    <row r="423" spans="2:15">
      <c r="B423" s="472" t="s">
        <v>599</v>
      </c>
      <c r="C423" s="490" t="s">
        <v>1502</v>
      </c>
      <c r="D423" s="490" t="s">
        <v>1503</v>
      </c>
      <c r="E423"/>
    </row>
    <row r="424" spans="2:15">
      <c r="B424" s="491" t="s">
        <v>789</v>
      </c>
      <c r="C424" s="552">
        <v>25947011</v>
      </c>
      <c r="D424" s="464" t="s">
        <v>1437</v>
      </c>
      <c r="E424"/>
    </row>
    <row r="425" spans="2:15">
      <c r="B425" s="492" t="s">
        <v>790</v>
      </c>
      <c r="C425" s="553">
        <v>17620448</v>
      </c>
      <c r="D425" s="488" t="s">
        <v>1437</v>
      </c>
      <c r="E425"/>
    </row>
    <row r="426" spans="2:15">
      <c r="B426" s="493" t="str">
        <f>+$B$415</f>
        <v>Total 30.09.2021</v>
      </c>
      <c r="C426" s="465">
        <f>+C424+C425</f>
        <v>43567459</v>
      </c>
      <c r="D426" s="487" t="s">
        <v>1437</v>
      </c>
      <c r="E426"/>
      <c r="N426" s="879">
        <f>+C426-'EEFF '!F29</f>
        <v>0</v>
      </c>
    </row>
    <row r="427" spans="2:15">
      <c r="B427" s="493" t="s">
        <v>1712</v>
      </c>
      <c r="C427" s="465">
        <v>29064099</v>
      </c>
      <c r="D427" s="487" t="s">
        <v>1437</v>
      </c>
      <c r="E427"/>
      <c r="N427" s="879">
        <f>+C427-'EEFF '!G29</f>
        <v>0</v>
      </c>
    </row>
    <row r="429" spans="2:15" s="362" customFormat="1">
      <c r="B429" s="579" t="s">
        <v>1411</v>
      </c>
      <c r="C429" s="679" t="s">
        <v>1681</v>
      </c>
      <c r="D429" s="680" t="s">
        <v>1682</v>
      </c>
      <c r="N429" s="877"/>
      <c r="O429" s="877"/>
    </row>
    <row r="430" spans="2:15" s="362" customFormat="1">
      <c r="B430" s="556" t="s">
        <v>1683</v>
      </c>
      <c r="C430" s="681">
        <v>85934470</v>
      </c>
      <c r="D430" s="681">
        <v>0</v>
      </c>
      <c r="N430" s="877"/>
      <c r="O430" s="877"/>
    </row>
    <row r="431" spans="2:15" s="362" customFormat="1">
      <c r="B431" s="496" t="str">
        <f>+$B$415</f>
        <v>Total 30.09.2021</v>
      </c>
      <c r="C431" s="607">
        <f>+C430</f>
        <v>85934470</v>
      </c>
      <c r="D431" s="674">
        <v>0</v>
      </c>
      <c r="F431" s="751">
        <f>+C431+C426+C420+C415-'EEFF '!F26</f>
        <v>0</v>
      </c>
      <c r="N431" s="881">
        <f>+C431-'EEFF '!F30</f>
        <v>0</v>
      </c>
      <c r="O431" s="877"/>
    </row>
    <row r="432" spans="2:15" s="362" customFormat="1">
      <c r="B432" s="493" t="s">
        <v>1712</v>
      </c>
      <c r="C432" s="607">
        <v>92670119</v>
      </c>
      <c r="D432" s="674">
        <v>0</v>
      </c>
      <c r="F432" s="751">
        <f>+C432+C427+C421+C416-'EEFF '!G26</f>
        <v>0</v>
      </c>
      <c r="N432" s="882">
        <f>+C432-'EEFF '!G30</f>
        <v>0</v>
      </c>
      <c r="O432" s="877"/>
    </row>
    <row r="434" spans="2:15">
      <c r="B434" s="634" t="s">
        <v>1751</v>
      </c>
      <c r="C434" s="634"/>
      <c r="D434" s="634"/>
      <c r="E434" s="634"/>
      <c r="F434" s="634"/>
      <c r="G434" s="634"/>
      <c r="H434" s="634"/>
    </row>
    <row r="435" spans="2:15" s="362" customFormat="1">
      <c r="B435" s="499"/>
      <c r="C435" s="499"/>
      <c r="D435" s="499"/>
      <c r="E435" s="499"/>
      <c r="F435" s="499"/>
      <c r="G435" s="499"/>
      <c r="H435" s="499"/>
      <c r="N435" s="877"/>
      <c r="O435" s="877"/>
    </row>
    <row r="436" spans="2:15">
      <c r="B436" s="579" t="s">
        <v>518</v>
      </c>
      <c r="C436" s="679" t="s">
        <v>1681</v>
      </c>
      <c r="D436" s="680" t="s">
        <v>1682</v>
      </c>
      <c r="E436" s="641"/>
      <c r="F436" s="641"/>
      <c r="G436" s="641"/>
      <c r="H436" s="641"/>
      <c r="I436" s="641"/>
    </row>
    <row r="437" spans="2:15" s="817" customFormat="1">
      <c r="B437" s="556" t="s">
        <v>1815</v>
      </c>
      <c r="C437" s="681">
        <v>5775004</v>
      </c>
      <c r="D437" s="681">
        <v>0</v>
      </c>
      <c r="E437" s="840"/>
      <c r="F437" s="840"/>
      <c r="G437" s="840"/>
      <c r="H437" s="840"/>
      <c r="I437" s="840"/>
      <c r="N437" s="877"/>
      <c r="O437" s="877"/>
    </row>
    <row r="438" spans="2:15" s="817" customFormat="1">
      <c r="B438" s="496" t="str">
        <f>+$B$415</f>
        <v>Total 30.09.2021</v>
      </c>
      <c r="C438" s="607">
        <f>+C437</f>
        <v>5775004</v>
      </c>
      <c r="D438" s="674">
        <v>0</v>
      </c>
      <c r="E438" s="840"/>
      <c r="F438" s="840"/>
      <c r="G438" s="840"/>
      <c r="H438" s="840"/>
      <c r="I438" s="840"/>
      <c r="N438" s="881">
        <f>+C438-'EEFF '!$F$35</f>
        <v>0</v>
      </c>
      <c r="O438" s="877"/>
    </row>
    <row r="439" spans="2:15" s="817" customFormat="1">
      <c r="B439" s="493" t="s">
        <v>1712</v>
      </c>
      <c r="C439" s="607">
        <v>0</v>
      </c>
      <c r="D439" s="674">
        <v>0</v>
      </c>
      <c r="E439" s="840"/>
      <c r="F439" s="840"/>
      <c r="G439" s="840"/>
      <c r="H439" s="840"/>
      <c r="I439" s="840"/>
      <c r="N439" s="881">
        <f>+C439-'EEFF '!G35</f>
        <v>0</v>
      </c>
      <c r="O439" s="877"/>
    </row>
    <row r="440" spans="2:15" s="362" customFormat="1">
      <c r="B440" s="416"/>
      <c r="N440" s="877"/>
      <c r="O440" s="877"/>
    </row>
    <row r="441" spans="2:15">
      <c r="B441" s="634" t="s">
        <v>1752</v>
      </c>
      <c r="C441" s="634"/>
      <c r="D441" s="634"/>
      <c r="E441" s="634"/>
      <c r="F441" s="634"/>
      <c r="G441" s="634"/>
      <c r="H441" s="634"/>
      <c r="I441" s="634"/>
    </row>
    <row r="442" spans="2:15">
      <c r="B442" s="146"/>
      <c r="E442"/>
    </row>
    <row r="443" spans="2:15">
      <c r="B443" s="146" t="s">
        <v>1517</v>
      </c>
      <c r="E443"/>
    </row>
    <row r="444" spans="2:15">
      <c r="B444" s="461" t="s">
        <v>881</v>
      </c>
      <c r="C444" s="461" t="s">
        <v>880</v>
      </c>
      <c r="D444" s="461" t="s">
        <v>879</v>
      </c>
      <c r="E444" s="684"/>
      <c r="F444" s="461" t="str">
        <f>+$G$395</f>
        <v>30.09.2021</v>
      </c>
      <c r="G444" s="461" t="s">
        <v>1823</v>
      </c>
      <c r="H444" s="362"/>
      <c r="I444" s="362"/>
    </row>
    <row r="445" spans="2:15">
      <c r="B445" s="682" t="s">
        <v>1</v>
      </c>
      <c r="C445" s="683"/>
      <c r="D445" s="683"/>
      <c r="E445" s="683"/>
      <c r="F445" s="683"/>
      <c r="G445" s="683"/>
      <c r="H445" s="362"/>
      <c r="I445" s="362"/>
      <c r="J445" s="362"/>
    </row>
    <row r="446" spans="2:15">
      <c r="B446" s="172" t="s">
        <v>1518</v>
      </c>
      <c r="C446" s="500" t="s">
        <v>1519</v>
      </c>
      <c r="D446" s="500" t="s">
        <v>742</v>
      </c>
      <c r="E446" s="685"/>
      <c r="F446" s="501">
        <f>+$C$213</f>
        <v>36958186</v>
      </c>
      <c r="G446" s="501">
        <f>+$D$213</f>
        <v>15425310</v>
      </c>
      <c r="H446" s="362"/>
      <c r="I446" s="362"/>
      <c r="J446" s="362"/>
    </row>
    <row r="447" spans="2:15">
      <c r="B447" s="172" t="s">
        <v>1521</v>
      </c>
      <c r="C447" s="500" t="s">
        <v>1519</v>
      </c>
      <c r="D447" s="500" t="s">
        <v>456</v>
      </c>
      <c r="E447" s="685"/>
      <c r="F447" s="501">
        <f>+F312</f>
        <v>175985863</v>
      </c>
      <c r="G447" s="501">
        <f>+$G$312</f>
        <v>104309756</v>
      </c>
    </row>
    <row r="448" spans="2:15" ht="25.5">
      <c r="B448" s="172" t="s">
        <v>1520</v>
      </c>
      <c r="C448" s="500" t="s">
        <v>1519</v>
      </c>
      <c r="D448" s="500" t="s">
        <v>456</v>
      </c>
      <c r="E448" s="685"/>
      <c r="F448" s="501">
        <f>+F311</f>
        <v>440993414</v>
      </c>
      <c r="G448" s="819">
        <f>+$G$311</f>
        <v>360417721</v>
      </c>
    </row>
    <row r="449" spans="2:15">
      <c r="B449" s="502" t="s">
        <v>1522</v>
      </c>
      <c r="C449" s="171"/>
      <c r="D449" s="171"/>
      <c r="E449" s="686"/>
      <c r="F449" s="503">
        <f>+SUM(F446:F448)</f>
        <v>653937463</v>
      </c>
      <c r="G449" s="818">
        <f>+SUM(G446:G448)</f>
        <v>480152787</v>
      </c>
      <c r="H449" s="765">
        <f>+F449-'EEFF '!C30-C213</f>
        <v>0</v>
      </c>
      <c r="I449" s="765">
        <f>+G449-'EEFF '!D30-D213</f>
        <v>0</v>
      </c>
      <c r="N449" s="879">
        <f>+F449-'EEFF '!C30-'EEFF '!C19</f>
        <v>0</v>
      </c>
      <c r="O449" s="879">
        <f>+G449-'EEFF '!D30-'EEFF '!D19</f>
        <v>0</v>
      </c>
    </row>
    <row r="450" spans="2:15">
      <c r="B450" s="646"/>
      <c r="C450" s="647"/>
      <c r="D450" s="647"/>
      <c r="E450" s="647"/>
      <c r="F450" s="519"/>
      <c r="G450" s="687"/>
    </row>
    <row r="451" spans="2:15">
      <c r="B451" s="643" t="s">
        <v>5</v>
      </c>
      <c r="C451" s="644"/>
      <c r="D451" s="644"/>
      <c r="E451" s="644"/>
      <c r="F451" s="644"/>
      <c r="G451" s="645"/>
    </row>
    <row r="452" spans="2:15">
      <c r="B452" s="172" t="s">
        <v>1774</v>
      </c>
      <c r="C452" s="500" t="s">
        <v>1519</v>
      </c>
      <c r="D452" s="500" t="s">
        <v>877</v>
      </c>
      <c r="E452" s="500"/>
      <c r="F452" s="458">
        <f>+G397</f>
        <v>7653536</v>
      </c>
      <c r="G452" s="825">
        <f>+H397</f>
        <v>8625138</v>
      </c>
    </row>
    <row r="453" spans="2:15">
      <c r="B453" s="459" t="s">
        <v>1523</v>
      </c>
      <c r="C453" s="500"/>
      <c r="D453" s="500"/>
      <c r="E453" s="500"/>
      <c r="F453" s="460">
        <f>+F452</f>
        <v>7653536</v>
      </c>
      <c r="G453" s="460">
        <f>+G452</f>
        <v>8625138</v>
      </c>
      <c r="N453" s="879">
        <f>+F453-'EEFF '!F18</f>
        <v>0</v>
      </c>
      <c r="O453" s="879">
        <f>+G453-'EEFF '!G18</f>
        <v>0</v>
      </c>
    </row>
    <row r="454" spans="2:15">
      <c r="B454" s="146"/>
      <c r="E454"/>
    </row>
    <row r="455" spans="2:15">
      <c r="B455" s="813" t="s">
        <v>1753</v>
      </c>
      <c r="C455" s="642"/>
      <c r="D455" s="642"/>
      <c r="E455" s="642"/>
      <c r="F455" s="642"/>
      <c r="G455" s="642"/>
      <c r="H455" s="642"/>
      <c r="I455" s="642"/>
    </row>
    <row r="456" spans="2:15" s="362" customFormat="1">
      <c r="B456" s="499"/>
      <c r="C456" s="499"/>
      <c r="D456" s="499"/>
      <c r="E456" s="499"/>
      <c r="F456" s="499"/>
      <c r="G456" s="499"/>
      <c r="H456" s="499"/>
      <c r="I456" s="499"/>
      <c r="N456" s="877"/>
      <c r="O456" s="877"/>
    </row>
    <row r="457" spans="2:15">
      <c r="B457" s="639" t="s">
        <v>1524</v>
      </c>
      <c r="C457" s="639"/>
      <c r="D457" s="639"/>
      <c r="E457" s="639"/>
      <c r="F457" s="639"/>
      <c r="G457" s="639"/>
      <c r="H457" s="639"/>
      <c r="I457" s="639"/>
    </row>
    <row r="458" spans="2:15" s="362" customFormat="1">
      <c r="B458" s="504"/>
      <c r="C458" s="504"/>
      <c r="D458" s="504"/>
      <c r="E458" s="504"/>
      <c r="F458" s="504"/>
      <c r="G458" s="817"/>
      <c r="H458" s="817"/>
      <c r="I458" s="504"/>
      <c r="N458" s="877"/>
      <c r="O458" s="877"/>
    </row>
    <row r="459" spans="2:15">
      <c r="B459" s="977" t="s">
        <v>1525</v>
      </c>
      <c r="C459" s="171" t="s">
        <v>1526</v>
      </c>
      <c r="D459" s="171" t="s">
        <v>1527</v>
      </c>
      <c r="E459"/>
      <c r="G459" s="817"/>
      <c r="H459" s="817"/>
    </row>
    <row r="460" spans="2:15">
      <c r="B460" s="734" t="s">
        <v>777</v>
      </c>
      <c r="C460" s="884">
        <v>320181656</v>
      </c>
      <c r="D460" s="885">
        <v>-45598836</v>
      </c>
      <c r="E460"/>
      <c r="G460" s="817"/>
      <c r="H460" s="817"/>
    </row>
    <row r="461" spans="2:15">
      <c r="B461" s="506" t="s">
        <v>1430</v>
      </c>
      <c r="C461" s="886">
        <v>3968134549</v>
      </c>
      <c r="D461" s="608">
        <v>0</v>
      </c>
      <c r="E461"/>
      <c r="G461" s="817"/>
      <c r="H461" s="817"/>
    </row>
    <row r="462" spans="2:15">
      <c r="B462" s="735" t="s">
        <v>1431</v>
      </c>
      <c r="C462" s="886">
        <v>0</v>
      </c>
      <c r="D462" s="608">
        <v>-65488434</v>
      </c>
      <c r="E462"/>
      <c r="G462" s="817"/>
      <c r="H462" s="817"/>
    </row>
    <row r="463" spans="2:15" s="362" customFormat="1">
      <c r="B463" s="735" t="s">
        <v>1585</v>
      </c>
      <c r="C463" s="886">
        <v>8034655</v>
      </c>
      <c r="D463" s="608">
        <v>-1282253275</v>
      </c>
      <c r="G463" s="817"/>
      <c r="H463" s="817"/>
      <c r="N463" s="877"/>
      <c r="O463" s="877"/>
    </row>
    <row r="464" spans="2:15">
      <c r="B464" s="735" t="s">
        <v>1432</v>
      </c>
      <c r="C464" s="886">
        <v>0</v>
      </c>
      <c r="D464" s="608">
        <v>-1154819990</v>
      </c>
      <c r="E464"/>
      <c r="G464" s="817"/>
      <c r="H464" s="817"/>
    </row>
    <row r="465" spans="2:15">
      <c r="B465" s="736" t="s">
        <v>1433</v>
      </c>
      <c r="C465" s="886">
        <v>8376228</v>
      </c>
      <c r="D465" s="887">
        <v>-910569500</v>
      </c>
      <c r="E465"/>
      <c r="G465" s="817"/>
      <c r="H465" s="817"/>
    </row>
    <row r="466" spans="2:15">
      <c r="B466" s="736" t="s">
        <v>1434</v>
      </c>
      <c r="C466" s="886">
        <v>0</v>
      </c>
      <c r="D466" s="887">
        <v>-119700000</v>
      </c>
      <c r="E466"/>
      <c r="G466" s="817"/>
      <c r="H466" s="817"/>
    </row>
    <row r="467" spans="2:15">
      <c r="B467" s="737" t="s">
        <v>1435</v>
      </c>
      <c r="C467" s="886">
        <v>0</v>
      </c>
      <c r="D467" s="887">
        <v>-55253805</v>
      </c>
      <c r="E467"/>
      <c r="G467" s="817"/>
      <c r="H467" s="817"/>
    </row>
    <row r="468" spans="2:15">
      <c r="B468" s="690" t="s">
        <v>1842</v>
      </c>
      <c r="C468" s="460">
        <f>+SUM(C460:C467)</f>
        <v>4304727088</v>
      </c>
      <c r="D468" s="606">
        <f>+SUM(D460:D467)</f>
        <v>-3633683840</v>
      </c>
      <c r="E468"/>
      <c r="N468" s="882">
        <f>+C468-EERR!C26-EERR!C27</f>
        <v>0</v>
      </c>
    </row>
    <row r="469" spans="2:15">
      <c r="B469" s="690" t="s">
        <v>1850</v>
      </c>
      <c r="C469" s="888">
        <v>2418291592</v>
      </c>
      <c r="D469" s="889">
        <v>-2709195907</v>
      </c>
      <c r="E469"/>
      <c r="N469" s="882">
        <f>+C469-EERR!D26-EERR!D27</f>
        <v>0</v>
      </c>
    </row>
    <row r="471" spans="2:15">
      <c r="B471" s="494" t="s">
        <v>1756</v>
      </c>
      <c r="E471"/>
    </row>
    <row r="472" spans="2:15" s="362" customFormat="1">
      <c r="B472" s="494"/>
      <c r="N472" s="877"/>
      <c r="O472" s="877"/>
    </row>
    <row r="473" spans="2:15">
      <c r="B473" s="146" t="s">
        <v>1528</v>
      </c>
      <c r="C473" s="146"/>
      <c r="D473" s="146"/>
      <c r="E473" s="146"/>
      <c r="F473" s="146"/>
      <c r="G473" s="146"/>
      <c r="H473" s="146"/>
      <c r="I473" s="146"/>
    </row>
    <row r="474" spans="2:15">
      <c r="B474" s="146"/>
      <c r="C474" s="146"/>
      <c r="D474" s="146"/>
      <c r="E474" s="146"/>
      <c r="F474" s="146"/>
      <c r="G474" s="146"/>
      <c r="H474" s="146"/>
      <c r="I474" s="146"/>
    </row>
    <row r="475" spans="2:15">
      <c r="B475" s="509" t="s">
        <v>630</v>
      </c>
      <c r="C475" s="691" t="s">
        <v>782</v>
      </c>
      <c r="D475" s="691" t="s">
        <v>1412</v>
      </c>
      <c r="E475" s="508"/>
      <c r="F475" s="824" t="s">
        <v>1413</v>
      </c>
      <c r="G475" s="691" t="s">
        <v>1529</v>
      </c>
    </row>
    <row r="476" spans="2:15">
      <c r="B476" s="506" t="s">
        <v>623</v>
      </c>
      <c r="C476" s="693">
        <v>4724000000</v>
      </c>
      <c r="D476" s="738">
        <v>0</v>
      </c>
      <c r="E476" s="798"/>
      <c r="F476" s="800">
        <v>0</v>
      </c>
      <c r="G476" s="693">
        <f t="shared" ref="G476:G481" si="0">+SUM(C476:F476)</f>
        <v>4724000000</v>
      </c>
    </row>
    <row r="477" spans="2:15">
      <c r="B477" s="506" t="s">
        <v>792</v>
      </c>
      <c r="C477" s="694">
        <v>57500</v>
      </c>
      <c r="D477" s="739">
        <v>0</v>
      </c>
      <c r="E477" s="812"/>
      <c r="F477" s="800">
        <v>0</v>
      </c>
      <c r="G477" s="694">
        <f t="shared" si="0"/>
        <v>57500</v>
      </c>
    </row>
    <row r="478" spans="2:15">
      <c r="B478" s="506" t="s">
        <v>1408</v>
      </c>
      <c r="C478" s="694">
        <v>440819138</v>
      </c>
      <c r="D478" s="739">
        <v>0</v>
      </c>
      <c r="E478" s="812"/>
      <c r="F478" s="800">
        <v>0</v>
      </c>
      <c r="G478" s="694">
        <f t="shared" si="0"/>
        <v>440819138</v>
      </c>
    </row>
    <row r="479" spans="2:15">
      <c r="B479" s="506" t="s">
        <v>613</v>
      </c>
      <c r="C479" s="694">
        <v>929116291</v>
      </c>
      <c r="D479" s="739">
        <v>255594948</v>
      </c>
      <c r="E479" s="812"/>
      <c r="F479" s="800">
        <v>0</v>
      </c>
      <c r="G479" s="694">
        <f t="shared" si="0"/>
        <v>1184711239</v>
      </c>
    </row>
    <row r="480" spans="2:15">
      <c r="B480" s="506" t="s">
        <v>624</v>
      </c>
      <c r="C480" s="694">
        <v>5106599250</v>
      </c>
      <c r="D480" s="739">
        <v>0</v>
      </c>
      <c r="E480" s="812"/>
      <c r="F480" s="848">
        <v>-3461589948</v>
      </c>
      <c r="G480" s="742">
        <f t="shared" si="0"/>
        <v>1645009302</v>
      </c>
    </row>
    <row r="481" spans="2:15">
      <c r="B481" s="689" t="s">
        <v>793</v>
      </c>
      <c r="C481" s="775">
        <v>0</v>
      </c>
      <c r="D481" s="692">
        <v>2649329418</v>
      </c>
      <c r="E481" s="816"/>
      <c r="F481" s="811">
        <v>0</v>
      </c>
      <c r="G481" s="741">
        <f t="shared" si="0"/>
        <v>2649329418</v>
      </c>
    </row>
    <row r="482" spans="2:15">
      <c r="B482" s="690" t="s">
        <v>312</v>
      </c>
      <c r="C482" s="740">
        <f>+SUM(C476:C481)</f>
        <v>11200592179</v>
      </c>
      <c r="D482" s="688">
        <f>+SUM(D476:D481)</f>
        <v>2904924366</v>
      </c>
      <c r="E482" s="507"/>
      <c r="F482" s="606">
        <f>+SUM(F476:F481)</f>
        <v>-3461589948</v>
      </c>
      <c r="G482" s="688">
        <f>+SUM(G476:G481)</f>
        <v>10643926597</v>
      </c>
      <c r="H482" s="765">
        <f>+G482-PN!M36</f>
        <v>0</v>
      </c>
      <c r="N482" s="879">
        <f>+G482-PN!M36</f>
        <v>0</v>
      </c>
    </row>
    <row r="483" spans="2:15">
      <c r="B483" s="416"/>
      <c r="E483"/>
    </row>
    <row r="484" spans="2:15">
      <c r="B484" s="807" t="s">
        <v>1757</v>
      </c>
      <c r="E484"/>
    </row>
    <row r="485" spans="2:15" s="362" customFormat="1">
      <c r="B485" s="415"/>
      <c r="N485" s="877"/>
      <c r="O485" s="877"/>
    </row>
    <row r="486" spans="2:15">
      <c r="B486" s="416" t="s">
        <v>1530</v>
      </c>
      <c r="E486"/>
    </row>
    <row r="487" spans="2:15" s="362" customFormat="1">
      <c r="B487" s="416"/>
      <c r="N487" s="877"/>
      <c r="O487" s="877"/>
    </row>
    <row r="488" spans="2:15">
      <c r="B488" s="496" t="s">
        <v>635</v>
      </c>
      <c r="C488" s="475" t="s">
        <v>782</v>
      </c>
      <c r="D488" s="475" t="s">
        <v>785</v>
      </c>
      <c r="E488" s="475"/>
      <c r="F488" s="698" t="s">
        <v>791</v>
      </c>
      <c r="G488" s="661" t="s">
        <v>1828</v>
      </c>
      <c r="H488" s="823" t="s">
        <v>1709</v>
      </c>
    </row>
    <row r="489" spans="2:15">
      <c r="B489" s="479" t="s">
        <v>794</v>
      </c>
      <c r="C489" s="549">
        <v>20923687</v>
      </c>
      <c r="D489" s="549">
        <v>42089</v>
      </c>
      <c r="E489" s="695"/>
      <c r="F489" s="943">
        <v>0</v>
      </c>
      <c r="G489" s="549">
        <f>+C489+D489+F489</f>
        <v>20965776</v>
      </c>
      <c r="H489" s="549">
        <v>20923687</v>
      </c>
    </row>
    <row r="490" spans="2:15">
      <c r="B490" s="472" t="s">
        <v>353</v>
      </c>
      <c r="C490" s="555">
        <f>+C489</f>
        <v>20923687</v>
      </c>
      <c r="D490" s="555">
        <f>+D489</f>
        <v>42089</v>
      </c>
      <c r="E490" s="613"/>
      <c r="F490" s="942">
        <f>+F489</f>
        <v>0</v>
      </c>
      <c r="G490" s="555">
        <f>+G489</f>
        <v>20965776</v>
      </c>
      <c r="H490" s="555">
        <f>+H489</f>
        <v>20923687</v>
      </c>
      <c r="N490" s="882">
        <f>+G490+'EEFF '!C29</f>
        <v>0</v>
      </c>
    </row>
    <row r="491" spans="2:15">
      <c r="B491" s="479" t="s">
        <v>795</v>
      </c>
      <c r="C491" s="549">
        <v>2710284524</v>
      </c>
      <c r="D491" s="51">
        <v>10546798774</v>
      </c>
      <c r="E491" s="515"/>
      <c r="F491" s="809">
        <v>-10444698503</v>
      </c>
      <c r="G491" s="549">
        <f>+C491+D491+F491</f>
        <v>2812384795</v>
      </c>
      <c r="H491" s="549">
        <v>2710284524</v>
      </c>
      <c r="N491" s="882">
        <f>+G491-'EEFF '!F27</f>
        <v>0</v>
      </c>
    </row>
    <row r="492" spans="2:15">
      <c r="B492" s="472" t="s">
        <v>353</v>
      </c>
      <c r="C492" s="822">
        <f>+C491</f>
        <v>2710284524</v>
      </c>
      <c r="D492" s="486">
        <f>+D491</f>
        <v>10546798774</v>
      </c>
      <c r="E492" s="612"/>
      <c r="F492" s="808">
        <f>+F491</f>
        <v>-10444698503</v>
      </c>
      <c r="G492" s="555">
        <f>+G491</f>
        <v>2812384795</v>
      </c>
      <c r="H492" s="822">
        <f>+H491</f>
        <v>2710284524</v>
      </c>
    </row>
    <row r="493" spans="2:15">
      <c r="B493" s="415"/>
      <c r="E493"/>
    </row>
    <row r="494" spans="2:15">
      <c r="B494" s="415" t="s">
        <v>1758</v>
      </c>
      <c r="E494"/>
    </row>
    <row r="495" spans="2:15" s="362" customFormat="1">
      <c r="B495" s="415"/>
      <c r="N495" s="877"/>
      <c r="O495" s="877"/>
    </row>
    <row r="496" spans="2:15">
      <c r="B496" s="489" t="s">
        <v>1531</v>
      </c>
      <c r="C496" s="510"/>
      <c r="D496" s="511"/>
      <c r="E496"/>
    </row>
    <row r="497" spans="2:15">
      <c r="B497" s="496" t="s">
        <v>630</v>
      </c>
      <c r="C497" s="744" t="s">
        <v>1828</v>
      </c>
      <c r="D497" s="744" t="s">
        <v>1831</v>
      </c>
      <c r="E497"/>
    </row>
    <row r="498" spans="2:15">
      <c r="B498" s="485" t="s">
        <v>1627</v>
      </c>
      <c r="C498" s="953">
        <v>1961652818</v>
      </c>
      <c r="D498" s="953">
        <v>3589155867</v>
      </c>
      <c r="E498"/>
    </row>
    <row r="499" spans="2:15" s="362" customFormat="1">
      <c r="B499" s="485" t="s">
        <v>1631</v>
      </c>
      <c r="C499" s="953">
        <v>1050277568</v>
      </c>
      <c r="D499" s="953">
        <v>609069347</v>
      </c>
      <c r="N499" s="877"/>
      <c r="O499" s="877"/>
    </row>
    <row r="500" spans="2:15" s="362" customFormat="1">
      <c r="B500" s="485" t="s">
        <v>1684</v>
      </c>
      <c r="C500" s="953">
        <v>579612368</v>
      </c>
      <c r="D500" s="953">
        <v>523383645</v>
      </c>
      <c r="N500" s="877"/>
      <c r="O500" s="877"/>
    </row>
    <row r="501" spans="2:15" s="362" customFormat="1">
      <c r="B501" s="485" t="s">
        <v>1628</v>
      </c>
      <c r="C501" s="953">
        <v>492932046</v>
      </c>
      <c r="D501" s="953">
        <v>875193037</v>
      </c>
      <c r="N501" s="877"/>
      <c r="O501" s="877"/>
    </row>
    <row r="502" spans="2:15" s="362" customFormat="1">
      <c r="B502" s="485" t="s">
        <v>1630</v>
      </c>
      <c r="C502" s="953">
        <v>305053332</v>
      </c>
      <c r="D502" s="953">
        <v>353407536</v>
      </c>
      <c r="N502" s="877"/>
      <c r="O502" s="877"/>
    </row>
    <row r="503" spans="2:15" s="362" customFormat="1">
      <c r="B503" s="485" t="s">
        <v>1629</v>
      </c>
      <c r="C503" s="953">
        <v>177411452</v>
      </c>
      <c r="D503" s="953">
        <v>217013042</v>
      </c>
      <c r="N503" s="877"/>
      <c r="O503" s="877"/>
    </row>
    <row r="504" spans="2:15" s="962" customFormat="1">
      <c r="B504" s="976" t="s">
        <v>1849</v>
      </c>
      <c r="C504" s="953">
        <v>68938295</v>
      </c>
      <c r="D504" s="953">
        <v>0</v>
      </c>
      <c r="N504" s="877"/>
      <c r="O504" s="877"/>
    </row>
    <row r="505" spans="2:15" s="362" customFormat="1">
      <c r="B505" s="557" t="s">
        <v>1697</v>
      </c>
      <c r="C505" s="953">
        <v>2253723</v>
      </c>
      <c r="D505" s="953">
        <v>0</v>
      </c>
      <c r="N505" s="877"/>
      <c r="O505" s="877"/>
    </row>
    <row r="506" spans="2:15">
      <c r="B506" s="496" t="s">
        <v>494</v>
      </c>
      <c r="C506" s="486">
        <f>+SUM(C498:C505)</f>
        <v>4638131602</v>
      </c>
      <c r="D506" s="486">
        <f>+SUM(D498:D505)</f>
        <v>6167222474</v>
      </c>
      <c r="E506"/>
      <c r="F506" s="765">
        <f>+C506-EERR!C28</f>
        <v>0</v>
      </c>
      <c r="G506" s="765">
        <f>+D506-EERR!D28</f>
        <v>0</v>
      </c>
      <c r="N506" s="882">
        <f>+C506-EERR!C28</f>
        <v>0</v>
      </c>
      <c r="O506" s="882">
        <f>+D506-EERR!D28</f>
        <v>0</v>
      </c>
    </row>
    <row r="507" spans="2:15">
      <c r="B507" s="259"/>
      <c r="C507" s="755"/>
      <c r="E507"/>
    </row>
    <row r="508" spans="2:15">
      <c r="B508" s="512" t="s">
        <v>1532</v>
      </c>
      <c r="C508" s="513"/>
      <c r="D508" s="514"/>
      <c r="E508"/>
    </row>
    <row r="509" spans="2:15">
      <c r="B509" s="496" t="s">
        <v>630</v>
      </c>
      <c r="C509" s="680" t="s">
        <v>1828</v>
      </c>
      <c r="D509" s="680" t="s">
        <v>1831</v>
      </c>
      <c r="E509"/>
    </row>
    <row r="510" spans="2:15">
      <c r="B510" s="485" t="s">
        <v>812</v>
      </c>
      <c r="C510" s="956">
        <v>1697087400</v>
      </c>
      <c r="D510" s="957">
        <v>2103252289</v>
      </c>
      <c r="E510"/>
    </row>
    <row r="511" spans="2:15">
      <c r="B511" s="485" t="s">
        <v>813</v>
      </c>
      <c r="C511" s="956">
        <v>786853464</v>
      </c>
      <c r="D511" s="957">
        <v>440191655</v>
      </c>
      <c r="E511"/>
    </row>
    <row r="512" spans="2:15">
      <c r="B512" s="485" t="s">
        <v>796</v>
      </c>
      <c r="C512" s="956">
        <v>75946342</v>
      </c>
      <c r="D512" s="957">
        <v>72631702</v>
      </c>
      <c r="E512"/>
    </row>
    <row r="513" spans="2:15" s="362" customFormat="1">
      <c r="B513" s="485" t="s">
        <v>1698</v>
      </c>
      <c r="C513" s="956">
        <v>0</v>
      </c>
      <c r="D513" s="956">
        <v>11373072</v>
      </c>
      <c r="N513" s="877"/>
      <c r="O513" s="877"/>
    </row>
    <row r="514" spans="2:15">
      <c r="B514" s="496" t="s">
        <v>494</v>
      </c>
      <c r="C514" s="955">
        <f>+SUM(C510:C513)</f>
        <v>2559887206</v>
      </c>
      <c r="D514" s="955">
        <f>+SUM(D510:D513)</f>
        <v>2627448718</v>
      </c>
      <c r="E514"/>
      <c r="F514" s="765">
        <f>+C514-EERR!C29</f>
        <v>0</v>
      </c>
      <c r="G514" s="765">
        <f>+D514-EERR!D29</f>
        <v>0</v>
      </c>
      <c r="N514" s="879">
        <f>+C514-EERR!C29</f>
        <v>0</v>
      </c>
      <c r="O514" s="879">
        <f>+D514-EERR!D29</f>
        <v>0</v>
      </c>
    </row>
    <row r="516" spans="2:15">
      <c r="B516" s="634" t="s">
        <v>1761</v>
      </c>
      <c r="C516" s="634"/>
      <c r="D516" s="634"/>
      <c r="E516" s="634"/>
      <c r="F516" s="634"/>
      <c r="G516" s="634"/>
      <c r="H516" s="634"/>
      <c r="I516" s="634"/>
    </row>
    <row r="517" spans="2:15" s="362" customFormat="1">
      <c r="B517" s="415"/>
      <c r="N517" s="877"/>
      <c r="O517" s="877"/>
    </row>
    <row r="518" spans="2:15">
      <c r="B518" s="416" t="s">
        <v>1533</v>
      </c>
    </row>
    <row r="519" spans="2:15" s="362" customFormat="1">
      <c r="B519" s="416"/>
      <c r="N519" s="877"/>
      <c r="O519" s="877"/>
    </row>
    <row r="520" spans="2:15">
      <c r="B520" s="489" t="s">
        <v>226</v>
      </c>
      <c r="C520" s="510"/>
      <c r="D520" s="511"/>
    </row>
    <row r="521" spans="2:15">
      <c r="B521" s="496" t="s">
        <v>630</v>
      </c>
      <c r="C521" s="680" t="s">
        <v>1828</v>
      </c>
      <c r="D521" s="680" t="s">
        <v>1831</v>
      </c>
    </row>
    <row r="522" spans="2:15">
      <c r="B522" s="485" t="s">
        <v>1647</v>
      </c>
      <c r="C522" s="958">
        <v>879974717</v>
      </c>
      <c r="D522" s="958">
        <v>656169309</v>
      </c>
    </row>
    <row r="523" spans="2:15">
      <c r="B523" s="485" t="s">
        <v>807</v>
      </c>
      <c r="C523" s="958">
        <v>498352549</v>
      </c>
      <c r="D523" s="958">
        <v>344729746</v>
      </c>
    </row>
    <row r="524" spans="2:15" s="362" customFormat="1">
      <c r="B524" s="485" t="s">
        <v>801</v>
      </c>
      <c r="C524" s="958">
        <v>260940243</v>
      </c>
      <c r="D524" s="958">
        <v>284213278</v>
      </c>
      <c r="N524" s="877"/>
      <c r="O524" s="877"/>
    </row>
    <row r="525" spans="2:15">
      <c r="B525" s="485" t="s">
        <v>799</v>
      </c>
      <c r="C525" s="958">
        <v>76640930</v>
      </c>
      <c r="D525" s="958">
        <v>95161155</v>
      </c>
    </row>
    <row r="526" spans="2:15">
      <c r="B526" s="481" t="s">
        <v>800</v>
      </c>
      <c r="C526" s="958">
        <v>79071835</v>
      </c>
      <c r="D526" s="958">
        <v>52922099</v>
      </c>
    </row>
    <row r="527" spans="2:15">
      <c r="B527" s="485" t="s">
        <v>797</v>
      </c>
      <c r="C527" s="958">
        <v>24255800</v>
      </c>
      <c r="D527" s="958">
        <v>24033756</v>
      </c>
    </row>
    <row r="528" spans="2:15">
      <c r="B528" s="485" t="s">
        <v>1699</v>
      </c>
      <c r="C528" s="958">
        <v>1897650</v>
      </c>
      <c r="D528" s="946">
        <v>1265100</v>
      </c>
    </row>
    <row r="529" spans="2:15">
      <c r="B529" s="496" t="s">
        <v>494</v>
      </c>
      <c r="C529" s="486">
        <f>+SUM(C522:C528)</f>
        <v>1821133724</v>
      </c>
      <c r="D529" s="486">
        <f>+SUM(D522:D528)</f>
        <v>1458494443</v>
      </c>
      <c r="F529" s="764">
        <f>+C529+EERR!C34</f>
        <v>0</v>
      </c>
      <c r="G529" s="764">
        <f>+D529+EERR!D34</f>
        <v>0</v>
      </c>
      <c r="N529" s="879">
        <f>+C529+EERR!C34</f>
        <v>0</v>
      </c>
      <c r="O529" s="879">
        <f>+D529+EERR!D34</f>
        <v>0</v>
      </c>
    </row>
    <row r="530" spans="2:15">
      <c r="B530" s="259"/>
    </row>
    <row r="531" spans="2:15">
      <c r="B531" s="489" t="s">
        <v>804</v>
      </c>
      <c r="C531" s="510"/>
      <c r="D531" s="511"/>
    </row>
    <row r="532" spans="2:15">
      <c r="B532" s="496" t="s">
        <v>630</v>
      </c>
      <c r="C532" s="959" t="str">
        <f>+$C$521</f>
        <v>30.09.2021</v>
      </c>
      <c r="D532" s="959" t="str">
        <f>+$D$521</f>
        <v>30.09.2020</v>
      </c>
    </row>
    <row r="533" spans="2:15">
      <c r="B533" s="485" t="s">
        <v>803</v>
      </c>
      <c r="C533" s="960">
        <v>137830077</v>
      </c>
      <c r="D533" s="960">
        <v>135066533</v>
      </c>
    </row>
    <row r="534" spans="2:15">
      <c r="B534" s="485" t="s">
        <v>993</v>
      </c>
      <c r="C534" s="961">
        <v>65777928</v>
      </c>
      <c r="D534" s="961">
        <v>68477317</v>
      </c>
    </row>
    <row r="535" spans="2:15">
      <c r="B535" s="485" t="s">
        <v>802</v>
      </c>
      <c r="C535" s="963">
        <v>52180876</v>
      </c>
      <c r="D535" s="963">
        <v>52564797</v>
      </c>
    </row>
    <row r="536" spans="2:15">
      <c r="B536" s="485" t="s">
        <v>804</v>
      </c>
      <c r="C536" s="963">
        <v>9345890</v>
      </c>
      <c r="D536" s="963">
        <v>7711364</v>
      </c>
    </row>
    <row r="537" spans="2:15">
      <c r="B537" s="496" t="s">
        <v>494</v>
      </c>
      <c r="C537" s="486">
        <f>+SUM(C533:C536)</f>
        <v>265134771</v>
      </c>
      <c r="D537" s="822">
        <f>+SUM(D533:D536)</f>
        <v>263820011</v>
      </c>
      <c r="F537" s="764">
        <f>+C537+EERR!C40</f>
        <v>0</v>
      </c>
      <c r="G537" s="764">
        <f>+D537+EERR!D40</f>
        <v>0</v>
      </c>
      <c r="H537" s="763"/>
      <c r="N537" s="879">
        <f>+C537+EERR!C40</f>
        <v>0</v>
      </c>
      <c r="O537" s="879">
        <f>+D537+EERR!D40</f>
        <v>0</v>
      </c>
    </row>
    <row r="538" spans="2:15">
      <c r="B538" s="259"/>
    </row>
    <row r="539" spans="2:15">
      <c r="B539" s="512" t="s">
        <v>806</v>
      </c>
      <c r="C539" s="513"/>
      <c r="D539" s="514"/>
    </row>
    <row r="540" spans="2:15">
      <c r="B540" s="496" t="s">
        <v>630</v>
      </c>
      <c r="C540" s="478" t="str">
        <f>+C532</f>
        <v>30.09.2021</v>
      </c>
      <c r="D540" s="478" t="str">
        <f>+D532</f>
        <v>30.09.2020</v>
      </c>
    </row>
    <row r="541" spans="2:15" s="962" customFormat="1">
      <c r="B541" s="480" t="s">
        <v>1846</v>
      </c>
      <c r="C541" s="944">
        <v>10500000</v>
      </c>
      <c r="D541" s="944">
        <v>0</v>
      </c>
      <c r="N541" s="877"/>
      <c r="O541" s="877"/>
    </row>
    <row r="542" spans="2:15">
      <c r="B542" s="485" t="s">
        <v>805</v>
      </c>
      <c r="C542" s="549">
        <v>6181500</v>
      </c>
      <c r="D542" s="549">
        <v>7620000</v>
      </c>
    </row>
    <row r="543" spans="2:15" s="362" customFormat="1" hidden="1">
      <c r="B543" s="485" t="s">
        <v>1700</v>
      </c>
      <c r="C543" s="549">
        <v>0</v>
      </c>
      <c r="D543" s="549">
        <v>0</v>
      </c>
      <c r="N543" s="877"/>
      <c r="O543" s="877"/>
    </row>
    <row r="544" spans="2:15" s="362" customFormat="1" hidden="1">
      <c r="B544" s="485" t="s">
        <v>1701</v>
      </c>
      <c r="C544" s="549">
        <v>0</v>
      </c>
      <c r="D544" s="549">
        <v>0</v>
      </c>
      <c r="N544" s="877"/>
      <c r="O544" s="877"/>
    </row>
    <row r="545" spans="2:15">
      <c r="B545" s="485" t="s">
        <v>806</v>
      </c>
      <c r="C545" s="549">
        <v>6272453</v>
      </c>
      <c r="D545" s="549">
        <v>7804216</v>
      </c>
    </row>
    <row r="546" spans="2:15" s="362" customFormat="1">
      <c r="B546" s="496" t="s">
        <v>494</v>
      </c>
      <c r="C546" s="555">
        <f>+SUM(C541:C545)</f>
        <v>22953953</v>
      </c>
      <c r="D546" s="555">
        <f>+SUM(D541:D545)</f>
        <v>15424216</v>
      </c>
      <c r="F546" s="764">
        <f>+C546+EERR!C57</f>
        <v>0</v>
      </c>
      <c r="G546" s="764">
        <f>+D546+EERR!D57</f>
        <v>0</v>
      </c>
      <c r="N546" s="879">
        <f>+C546+EERR!C57</f>
        <v>0</v>
      </c>
      <c r="O546" s="879">
        <f>+D546+EERR!D57</f>
        <v>0</v>
      </c>
    </row>
    <row r="548" spans="2:15">
      <c r="B548" s="415" t="s">
        <v>1765</v>
      </c>
    </row>
    <row r="549" spans="2:15" s="362" customFormat="1">
      <c r="B549" s="415"/>
      <c r="N549" s="877"/>
      <c r="O549" s="877"/>
    </row>
    <row r="550" spans="2:15">
      <c r="B550" s="639" t="s">
        <v>1534</v>
      </c>
      <c r="C550" s="639"/>
      <c r="D550" s="639"/>
      <c r="E550" s="639"/>
      <c r="F550" s="639"/>
      <c r="G550" s="639"/>
      <c r="H550" s="639"/>
      <c r="I550" s="639"/>
    </row>
    <row r="551" spans="2:15" s="362" customFormat="1">
      <c r="B551" s="504"/>
      <c r="C551" s="504"/>
      <c r="D551" s="504"/>
      <c r="E551" s="504"/>
      <c r="F551" s="504"/>
      <c r="G551" s="504"/>
      <c r="H551" s="504"/>
      <c r="I551" s="504"/>
      <c r="N551" s="877"/>
      <c r="O551" s="877"/>
    </row>
    <row r="552" spans="2:15">
      <c r="B552" s="472" t="s">
        <v>601</v>
      </c>
      <c r="C552" s="472"/>
      <c r="D552" s="472"/>
    </row>
    <row r="553" spans="2:15">
      <c r="B553" s="496" t="s">
        <v>630</v>
      </c>
      <c r="C553" s="964" t="s">
        <v>1828</v>
      </c>
      <c r="D553" s="965" t="s">
        <v>1831</v>
      </c>
    </row>
    <row r="554" spans="2:15">
      <c r="B554" s="485" t="s">
        <v>809</v>
      </c>
      <c r="C554" s="966">
        <v>5383113516</v>
      </c>
      <c r="D554" s="967">
        <v>755924716</v>
      </c>
    </row>
    <row r="555" spans="2:15" s="362" customFormat="1">
      <c r="B555" s="496" t="s">
        <v>494</v>
      </c>
      <c r="C555" s="486">
        <f>+C554</f>
        <v>5383113516</v>
      </c>
      <c r="D555" s="486">
        <f>+D554</f>
        <v>755924716</v>
      </c>
      <c r="N555" s="879">
        <f>+C555-EERR!C62</f>
        <v>0</v>
      </c>
      <c r="O555" s="879">
        <f>+D555-EERR!D62</f>
        <v>0</v>
      </c>
    </row>
    <row r="556" spans="2:15">
      <c r="B556" s="479"/>
      <c r="C556" s="479"/>
      <c r="D556" s="479"/>
    </row>
    <row r="557" spans="2:15">
      <c r="B557" s="472" t="s">
        <v>602</v>
      </c>
      <c r="C557" s="472"/>
      <c r="D557" s="472"/>
    </row>
    <row r="558" spans="2:15">
      <c r="B558" s="496" t="s">
        <v>630</v>
      </c>
      <c r="C558" s="743" t="str">
        <f>+C553</f>
        <v>30.09.2021</v>
      </c>
      <c r="D558" s="743" t="str">
        <f>+D553</f>
        <v>30.09.2020</v>
      </c>
    </row>
    <row r="559" spans="2:15">
      <c r="B559" s="485" t="s">
        <v>808</v>
      </c>
      <c r="C559" s="968">
        <v>3161732357</v>
      </c>
      <c r="D559" s="969">
        <v>448673103</v>
      </c>
    </row>
    <row r="560" spans="2:15" s="362" customFormat="1">
      <c r="B560" s="485" t="s">
        <v>602</v>
      </c>
      <c r="C560" s="968">
        <v>0</v>
      </c>
      <c r="D560" s="968">
        <v>382366</v>
      </c>
      <c r="N560" s="877"/>
      <c r="O560" s="877"/>
    </row>
    <row r="561" spans="2:15">
      <c r="B561" s="496" t="s">
        <v>494</v>
      </c>
      <c r="C561" s="486">
        <f>+C559+C560</f>
        <v>3161732357</v>
      </c>
      <c r="D561" s="486">
        <f>+D559+D560</f>
        <v>449055469</v>
      </c>
      <c r="F561" s="764">
        <f>+C555-C561-EERR!C61</f>
        <v>0</v>
      </c>
      <c r="G561" s="764">
        <f>+D555-D561-EERR!D61</f>
        <v>0</v>
      </c>
      <c r="N561" s="879">
        <f>+C561+EERR!C63</f>
        <v>0</v>
      </c>
      <c r="O561" s="879">
        <f>+D561+EERR!D63</f>
        <v>0</v>
      </c>
    </row>
    <row r="563" spans="2:15">
      <c r="B563" s="415" t="s">
        <v>1768</v>
      </c>
    </row>
    <row r="564" spans="2:15" s="362" customFormat="1">
      <c r="B564" s="415"/>
      <c r="N564" s="877"/>
      <c r="O564" s="877"/>
    </row>
    <row r="565" spans="2:15" hidden="1">
      <c r="B565" s="472"/>
      <c r="C565" s="472"/>
      <c r="D565" s="472"/>
    </row>
    <row r="566" spans="2:15">
      <c r="B566" s="472" t="s">
        <v>538</v>
      </c>
      <c r="C566" s="680" t="str">
        <f>+C553</f>
        <v>30.09.2021</v>
      </c>
      <c r="D566" s="680" t="str">
        <f>+D553</f>
        <v>30.09.2020</v>
      </c>
    </row>
    <row r="567" spans="2:15">
      <c r="B567" s="480" t="s">
        <v>810</v>
      </c>
      <c r="C567" s="970">
        <v>31032601</v>
      </c>
      <c r="D567" s="970">
        <v>119055989</v>
      </c>
    </row>
    <row r="568" spans="2:15">
      <c r="B568" s="496" t="s">
        <v>494</v>
      </c>
      <c r="C568" s="486">
        <f>+C567</f>
        <v>31032601</v>
      </c>
      <c r="D568" s="486">
        <f>+D567</f>
        <v>119055989</v>
      </c>
    </row>
    <row r="569" spans="2:15" hidden="1">
      <c r="B569" s="472"/>
      <c r="C569" s="472"/>
      <c r="D569" s="472"/>
    </row>
    <row r="570" spans="2:15" hidden="1">
      <c r="B570" s="472" t="s">
        <v>509</v>
      </c>
      <c r="C570" s="743" t="str">
        <f>+$C$553</f>
        <v>30.09.2021</v>
      </c>
      <c r="D570" s="744" t="str">
        <f>+$D$553</f>
        <v>30.09.2020</v>
      </c>
    </row>
    <row r="571" spans="2:15" hidden="1">
      <c r="B571" s="480" t="s">
        <v>889</v>
      </c>
      <c r="C571" s="549">
        <v>0</v>
      </c>
      <c r="D571" s="549">
        <v>0</v>
      </c>
    </row>
    <row r="572" spans="2:15" hidden="1">
      <c r="B572" s="496" t="s">
        <v>494</v>
      </c>
      <c r="C572" s="745">
        <f>+C571</f>
        <v>0</v>
      </c>
      <c r="D572" s="745">
        <f>+D571</f>
        <v>0</v>
      </c>
      <c r="F572" s="762">
        <f>+C568-C572-EERR!C67-EERR!C70</f>
        <v>0</v>
      </c>
      <c r="G572" s="762">
        <f>+D568-D572-EERR!D67-EERR!D70</f>
        <v>0</v>
      </c>
    </row>
    <row r="573" spans="2:15">
      <c r="B573" s="415"/>
    </row>
    <row r="574" spans="2:15">
      <c r="B574" s="415" t="s">
        <v>1771</v>
      </c>
    </row>
    <row r="575" spans="2:15" s="362" customFormat="1">
      <c r="B575" s="415"/>
      <c r="N575" s="877"/>
      <c r="O575" s="877"/>
    </row>
    <row r="576" spans="2:15" ht="17.25" customHeight="1">
      <c r="B576" s="982" t="s">
        <v>1715</v>
      </c>
      <c r="C576" s="982"/>
      <c r="D576" s="982"/>
      <c r="E576" s="982"/>
      <c r="F576" s="982"/>
      <c r="G576" s="982"/>
      <c r="H576" s="982"/>
      <c r="I576" s="632"/>
    </row>
    <row r="577" spans="2:9">
      <c r="B577" s="416"/>
    </row>
    <row r="578" spans="2:9" ht="18">
      <c r="B578" s="419" t="s">
        <v>1618</v>
      </c>
      <c r="C578" s="419"/>
      <c r="D578" s="419"/>
      <c r="E578" s="419"/>
      <c r="F578" s="419"/>
      <c r="G578" s="419"/>
      <c r="H578" s="419"/>
      <c r="I578" s="419"/>
    </row>
    <row r="579" spans="2:9" ht="13.5" customHeight="1">
      <c r="B579" s="414"/>
    </row>
    <row r="580" spans="2:9">
      <c r="B580" s="415" t="s">
        <v>1535</v>
      </c>
    </row>
    <row r="581" spans="2:9">
      <c r="B581" s="516"/>
    </row>
    <row r="582" spans="2:9">
      <c r="B582" s="638" t="s">
        <v>1536</v>
      </c>
      <c r="C582" s="638"/>
      <c r="D582" s="638"/>
      <c r="E582" s="638"/>
      <c r="F582" s="638"/>
      <c r="G582" s="638"/>
      <c r="H582" s="638"/>
      <c r="I582" s="638"/>
    </row>
    <row r="583" spans="2:9">
      <c r="B583" s="415"/>
    </row>
    <row r="584" spans="2:9">
      <c r="B584" s="415" t="s">
        <v>1537</v>
      </c>
    </row>
    <row r="585" spans="2:9">
      <c r="B585" s="517"/>
    </row>
    <row r="586" spans="2:9" ht="26.25" customHeight="1">
      <c r="B586" s="1005" t="s">
        <v>1538</v>
      </c>
      <c r="C586" s="1005"/>
      <c r="D586" s="1005"/>
      <c r="E586" s="1005"/>
      <c r="F586" s="1005"/>
      <c r="G586" s="1005"/>
      <c r="H586" s="1005"/>
      <c r="I586" s="633"/>
    </row>
    <row r="587" spans="2:9">
      <c r="B587" s="516"/>
    </row>
    <row r="588" spans="2:9">
      <c r="B588" s="415" t="s">
        <v>1539</v>
      </c>
    </row>
    <row r="589" spans="2:9">
      <c r="B589" s="517"/>
    </row>
    <row r="590" spans="2:9" ht="29.25" customHeight="1">
      <c r="B590" s="1010" t="s">
        <v>1775</v>
      </c>
      <c r="C590" s="1010"/>
      <c r="D590" s="1010"/>
      <c r="E590" s="1010"/>
      <c r="F590" s="1010"/>
      <c r="G590" s="1010"/>
      <c r="H590" s="1010"/>
      <c r="I590" s="633"/>
    </row>
    <row r="591" spans="2:9">
      <c r="B591" s="516"/>
    </row>
    <row r="592" spans="2:9" ht="18">
      <c r="B592" s="876" t="s">
        <v>1822</v>
      </c>
      <c r="C592" s="528"/>
      <c r="D592" s="528"/>
      <c r="E592" s="528"/>
      <c r="F592" s="528"/>
      <c r="G592" s="528"/>
      <c r="H592" s="528"/>
      <c r="I592" s="528"/>
    </row>
    <row r="593" spans="2:15">
      <c r="B593" s="517"/>
    </row>
    <row r="594" spans="2:15" s="362" customFormat="1" ht="31.5" customHeight="1">
      <c r="B594" s="1005" t="s">
        <v>1847</v>
      </c>
      <c r="C594" s="1005"/>
      <c r="D594" s="1005"/>
      <c r="E594" s="1005"/>
      <c r="F594" s="1005"/>
      <c r="G594" s="1005"/>
      <c r="H594" s="1005"/>
      <c r="I594" s="633"/>
      <c r="N594" s="877"/>
      <c r="O594" s="877"/>
    </row>
    <row r="596" spans="2:15" ht="18">
      <c r="B596" s="635" t="s">
        <v>1614</v>
      </c>
      <c r="C596" s="635"/>
      <c r="D596" s="635"/>
      <c r="E596" s="635"/>
      <c r="F596" s="635"/>
      <c r="G596" s="635"/>
      <c r="H596" s="635"/>
      <c r="I596" s="635"/>
    </row>
    <row r="597" spans="2:15" ht="18">
      <c r="B597" s="636" t="s">
        <v>1542</v>
      </c>
      <c r="C597" s="636"/>
      <c r="D597" s="636"/>
      <c r="E597" s="636"/>
      <c r="F597" s="636"/>
      <c r="G597" s="636"/>
      <c r="H597" s="636"/>
    </row>
    <row r="598" spans="2:15" s="362" customFormat="1">
      <c r="B598" s="517"/>
      <c r="N598" s="877"/>
      <c r="O598" s="877"/>
    </row>
    <row r="599" spans="2:15">
      <c r="B599" s="637" t="s">
        <v>1848</v>
      </c>
      <c r="C599" s="637"/>
      <c r="D599" s="637"/>
      <c r="E599" s="637"/>
      <c r="F599" s="637"/>
      <c r="G599" s="637"/>
      <c r="H599" s="637"/>
      <c r="I599" s="637"/>
    </row>
    <row r="600" spans="2:15">
      <c r="B600" s="516"/>
      <c r="E600"/>
    </row>
    <row r="601" spans="2:15" ht="26.25" customHeight="1">
      <c r="B601" s="1005" t="s">
        <v>1733</v>
      </c>
      <c r="C601" s="1005"/>
      <c r="D601" s="1005"/>
      <c r="E601" s="1005"/>
      <c r="F601" s="1005"/>
      <c r="G601" s="1005"/>
      <c r="H601" s="1005"/>
      <c r="I601" s="633"/>
    </row>
    <row r="602" spans="2:15">
      <c r="B602" s="518"/>
      <c r="E602"/>
    </row>
    <row r="603" spans="2:15">
      <c r="B603" s="638" t="s">
        <v>1648</v>
      </c>
      <c r="C603" s="638"/>
      <c r="D603" s="638"/>
      <c r="E603" s="638"/>
      <c r="F603" s="638"/>
      <c r="G603" s="638"/>
      <c r="H603" s="638"/>
      <c r="I603" s="638"/>
    </row>
    <row r="604" spans="2:15">
      <c r="B604" s="56"/>
      <c r="E604"/>
    </row>
    <row r="605" spans="2:15">
      <c r="B605" s="56" t="s">
        <v>1540</v>
      </c>
      <c r="E605"/>
    </row>
    <row r="606" spans="2:15">
      <c r="B606" s="56"/>
      <c r="E606"/>
    </row>
    <row r="607" spans="2:15">
      <c r="B607" s="56" t="s">
        <v>892</v>
      </c>
      <c r="C607" s="50"/>
      <c r="D607" s="50"/>
      <c r="E607" s="50"/>
    </row>
    <row r="608" spans="2:15">
      <c r="B608" s="50"/>
      <c r="C608" s="50"/>
      <c r="D608" s="50"/>
      <c r="E608" s="50"/>
    </row>
    <row r="609" spans="2:15">
      <c r="B609" s="54" t="s">
        <v>274</v>
      </c>
      <c r="C609" s="50"/>
      <c r="D609" s="804" t="s">
        <v>1828</v>
      </c>
      <c r="E609" s="519"/>
      <c r="F609" s="697" t="s">
        <v>1709</v>
      </c>
    </row>
    <row r="610" spans="2:15">
      <c r="B610" s="55" t="s">
        <v>890</v>
      </c>
      <c r="C610" s="50"/>
      <c r="D610" s="971">
        <v>155514845209</v>
      </c>
      <c r="E610" s="436"/>
      <c r="F610" s="505">
        <v>97201432155</v>
      </c>
    </row>
    <row r="611" spans="2:15">
      <c r="B611" s="55" t="s">
        <v>816</v>
      </c>
      <c r="C611" s="50"/>
      <c r="D611" s="972">
        <v>4204788366823</v>
      </c>
      <c r="E611" s="442"/>
      <c r="F611" s="57">
        <v>4214416342859</v>
      </c>
      <c r="G611" s="750"/>
    </row>
    <row r="612" spans="2:15" ht="15.75" thickBot="1">
      <c r="B612" s="56" t="s">
        <v>817</v>
      </c>
      <c r="C612" s="50"/>
      <c r="D612" s="696">
        <f>+D610+D611</f>
        <v>4360303212032</v>
      </c>
      <c r="E612" s="520"/>
      <c r="F612" s="696">
        <f>+F610+F611</f>
        <v>4311617775014</v>
      </c>
      <c r="G612" s="764">
        <f>+D612-'EEFF '!C69</f>
        <v>0</v>
      </c>
      <c r="H612" s="764">
        <f>+F612-'EEFF '!D69</f>
        <v>0</v>
      </c>
      <c r="N612" s="879">
        <f>+D612-'EEFF '!C69</f>
        <v>0</v>
      </c>
      <c r="O612" s="879">
        <f>+F612-'EEFF '!D69</f>
        <v>0</v>
      </c>
    </row>
    <row r="613" spans="2:15" ht="15.75" thickTop="1">
      <c r="B613" s="50"/>
      <c r="C613" s="50"/>
      <c r="D613" s="50"/>
      <c r="E613" s="412"/>
      <c r="F613" s="50"/>
    </row>
    <row r="614" spans="2:15">
      <c r="B614" s="54" t="s">
        <v>818</v>
      </c>
      <c r="C614" s="50"/>
      <c r="D614" s="804" t="str">
        <f>+D609</f>
        <v>30.09.2021</v>
      </c>
      <c r="E614" s="519"/>
      <c r="F614" s="697" t="s">
        <v>1709</v>
      </c>
    </row>
    <row r="615" spans="2:15">
      <c r="B615" s="55" t="s">
        <v>891</v>
      </c>
      <c r="C615" s="50"/>
      <c r="D615" s="973">
        <v>155514845209</v>
      </c>
      <c r="E615" s="436"/>
      <c r="F615" s="505">
        <v>97201432155</v>
      </c>
    </row>
    <row r="616" spans="2:15">
      <c r="B616" s="55" t="s">
        <v>819</v>
      </c>
      <c r="C616" s="50"/>
      <c r="D616" s="974">
        <v>4204788366823</v>
      </c>
      <c r="E616" s="442"/>
      <c r="F616" s="57">
        <v>4214416342859</v>
      </c>
    </row>
    <row r="617" spans="2:15" ht="15.75" thickBot="1">
      <c r="B617" s="56" t="s">
        <v>820</v>
      </c>
      <c r="C617" s="50"/>
      <c r="D617" s="696">
        <f>+D615+D616</f>
        <v>4360303212032</v>
      </c>
      <c r="E617" s="520"/>
      <c r="F617" s="696">
        <f>+F615+F616</f>
        <v>4311617775014</v>
      </c>
    </row>
    <row r="618" spans="2:15" ht="15.75" thickTop="1">
      <c r="B618" s="56"/>
      <c r="E618"/>
    </row>
    <row r="619" spans="2:15" ht="18">
      <c r="B619" s="414" t="s">
        <v>1615</v>
      </c>
      <c r="C619" s="414"/>
      <c r="D619" s="1006"/>
      <c r="E619" s="1006"/>
      <c r="F619" s="1006"/>
      <c r="G619" s="1006"/>
      <c r="H619" s="1006"/>
      <c r="I619" s="1006"/>
    </row>
    <row r="620" spans="2:15" s="362" customFormat="1" ht="18">
      <c r="B620" s="414"/>
      <c r="C620" s="414"/>
      <c r="D620" s="771"/>
      <c r="E620" s="771"/>
      <c r="F620" s="771"/>
      <c r="G620" s="771"/>
      <c r="H620" s="771"/>
      <c r="I620" s="771"/>
      <c r="N620" s="877"/>
      <c r="O620" s="877"/>
    </row>
    <row r="621" spans="2:15">
      <c r="B621" s="1012" t="s">
        <v>1809</v>
      </c>
      <c r="C621" s="1012"/>
      <c r="D621" s="1012"/>
      <c r="E621" s="1012"/>
      <c r="F621" s="1012"/>
      <c r="G621" s="1012"/>
      <c r="H621" s="362"/>
      <c r="I621" s="362"/>
      <c r="J621" s="362"/>
    </row>
    <row r="622" spans="2:15" s="362" customFormat="1" ht="28.5" hidden="1" customHeight="1">
      <c r="B622" s="1013"/>
      <c r="C622" s="1013"/>
      <c r="D622" s="1013"/>
      <c r="E622" s="1013"/>
      <c r="F622" s="1013"/>
      <c r="G622" s="1013"/>
      <c r="N622" s="877"/>
      <c r="O622" s="877"/>
    </row>
    <row r="623" spans="2:15" ht="25.5" hidden="1" customHeight="1">
      <c r="B623" s="1013"/>
      <c r="C623" s="1013"/>
      <c r="D623" s="1013"/>
      <c r="E623" s="1013"/>
      <c r="F623" s="1013"/>
      <c r="G623" s="1013"/>
      <c r="H623" s="362"/>
      <c r="I623" s="362"/>
      <c r="J623" s="362"/>
    </row>
    <row r="624" spans="2:15" s="362" customFormat="1">
      <c r="B624" s="772"/>
      <c r="C624" s="772"/>
      <c r="D624" s="772"/>
      <c r="E624" s="772"/>
      <c r="F624" s="772"/>
      <c r="G624" s="772"/>
      <c r="H624" s="772"/>
      <c r="I624" s="772"/>
      <c r="J624" s="772"/>
      <c r="N624" s="877"/>
      <c r="O624" s="877"/>
    </row>
    <row r="625" spans="2:9" ht="18">
      <c r="B625" s="635" t="s">
        <v>1616</v>
      </c>
      <c r="C625" s="635"/>
      <c r="D625" s="635"/>
      <c r="E625" s="635"/>
      <c r="F625" s="635"/>
      <c r="G625" s="635"/>
      <c r="H625" s="635"/>
      <c r="I625" s="635"/>
    </row>
    <row r="626" spans="2:9" ht="18">
      <c r="B626" s="414"/>
      <c r="E626"/>
    </row>
    <row r="627" spans="2:9">
      <c r="B627" s="517" t="s">
        <v>1541</v>
      </c>
      <c r="E627"/>
    </row>
    <row r="628" spans="2:9" ht="31.5" customHeight="1">
      <c r="B628" s="1005" t="s">
        <v>1649</v>
      </c>
      <c r="C628" s="1005"/>
      <c r="D628" s="1005"/>
      <c r="E628" s="1005"/>
      <c r="F628" s="1005"/>
      <c r="G628" s="1005"/>
      <c r="H628" s="633"/>
      <c r="I628" s="633"/>
    </row>
    <row r="629" spans="2:9" ht="31.5" customHeight="1">
      <c r="B629" s="1005" t="s">
        <v>1685</v>
      </c>
      <c r="C629" s="1005"/>
      <c r="D629" s="1005"/>
      <c r="E629" s="1005"/>
      <c r="F629" s="1005"/>
      <c r="G629" s="1005"/>
      <c r="H629" s="633"/>
      <c r="I629" s="633"/>
    </row>
    <row r="630" spans="2:9" ht="56.25" customHeight="1">
      <c r="B630" s="1005" t="s">
        <v>1705</v>
      </c>
      <c r="C630" s="1005"/>
      <c r="D630" s="1005"/>
      <c r="E630" s="1005"/>
      <c r="F630" s="1005"/>
      <c r="G630" s="1005"/>
      <c r="H630" s="633"/>
      <c r="I630" s="633"/>
    </row>
    <row r="631" spans="2:9">
      <c r="B631" s="55"/>
      <c r="E631"/>
    </row>
    <row r="632" spans="2:9" ht="18">
      <c r="B632" s="414" t="s">
        <v>1617</v>
      </c>
      <c r="C632" s="414"/>
      <c r="D632" s="414"/>
      <c r="E632"/>
    </row>
    <row r="633" spans="2:9">
      <c r="B633" s="517"/>
      <c r="E633"/>
    </row>
    <row r="634" spans="2:9" ht="28.5" customHeight="1">
      <c r="B634" s="1005" t="s">
        <v>1650</v>
      </c>
      <c r="C634" s="1005"/>
      <c r="D634" s="1005"/>
      <c r="E634" s="1005"/>
      <c r="F634" s="1005"/>
      <c r="G634" s="1005"/>
      <c r="H634" s="1005"/>
      <c r="I634" s="633"/>
    </row>
  </sheetData>
  <mergeCells count="106">
    <mergeCell ref="B36:J36"/>
    <mergeCell ref="B38:J38"/>
    <mergeCell ref="B39:J39"/>
    <mergeCell ref="B41:J41"/>
    <mergeCell ref="B32:J32"/>
    <mergeCell ref="B128:J128"/>
    <mergeCell ref="B130:J130"/>
    <mergeCell ref="B132:J132"/>
    <mergeCell ref="B112:J112"/>
    <mergeCell ref="C114:J114"/>
    <mergeCell ref="B116:J116"/>
    <mergeCell ref="B120:J120"/>
    <mergeCell ref="B89:C89"/>
    <mergeCell ref="B90:C90"/>
    <mergeCell ref="B92:J92"/>
    <mergeCell ref="B99:C99"/>
    <mergeCell ref="B100:C100"/>
    <mergeCell ref="B106:J106"/>
    <mergeCell ref="B84:J84"/>
    <mergeCell ref="B72:J72"/>
    <mergeCell ref="B74:J74"/>
    <mergeCell ref="C76:J76"/>
    <mergeCell ref="B78:J78"/>
    <mergeCell ref="B82:J82"/>
    <mergeCell ref="B183:J183"/>
    <mergeCell ref="B168:C168"/>
    <mergeCell ref="B124:J124"/>
    <mergeCell ref="B98:C98"/>
    <mergeCell ref="B96:J96"/>
    <mergeCell ref="B110:J110"/>
    <mergeCell ref="B108:J108"/>
    <mergeCell ref="C104:J104"/>
    <mergeCell ref="B94:J94"/>
    <mergeCell ref="B171:C171"/>
    <mergeCell ref="B175:C175"/>
    <mergeCell ref="B180:J180"/>
    <mergeCell ref="B170:C170"/>
    <mergeCell ref="B173:C173"/>
    <mergeCell ref="B152:I152"/>
    <mergeCell ref="B176:C176"/>
    <mergeCell ref="B86:C86"/>
    <mergeCell ref="B87:C87"/>
    <mergeCell ref="B88:C88"/>
    <mergeCell ref="B6:J6"/>
    <mergeCell ref="B12:J12"/>
    <mergeCell ref="B18:J18"/>
    <mergeCell ref="B14:I14"/>
    <mergeCell ref="B10:H10"/>
    <mergeCell ref="B16:J16"/>
    <mergeCell ref="B70:J70"/>
    <mergeCell ref="B64:J64"/>
    <mergeCell ref="B66:J66"/>
    <mergeCell ref="B48:J48"/>
    <mergeCell ref="C50:J50"/>
    <mergeCell ref="B52:J52"/>
    <mergeCell ref="B54:J54"/>
    <mergeCell ref="B56:J56"/>
    <mergeCell ref="B43:J43"/>
    <mergeCell ref="B20:J20"/>
    <mergeCell ref="B44:J44"/>
    <mergeCell ref="B68:J68"/>
    <mergeCell ref="B46:J46"/>
    <mergeCell ref="B58:J58"/>
    <mergeCell ref="B60:J60"/>
    <mergeCell ref="B62:J62"/>
    <mergeCell ref="B22:J22"/>
    <mergeCell ref="B34:J34"/>
    <mergeCell ref="B26:J26"/>
    <mergeCell ref="B28:I28"/>
    <mergeCell ref="B118:J118"/>
    <mergeCell ref="B122:J122"/>
    <mergeCell ref="B319:B320"/>
    <mergeCell ref="J221:L221"/>
    <mergeCell ref="B191:I191"/>
    <mergeCell ref="B202:I202"/>
    <mergeCell ref="F256:G256"/>
    <mergeCell ref="B256:B257"/>
    <mergeCell ref="C256:C257"/>
    <mergeCell ref="D256:D257"/>
    <mergeCell ref="H256:H257"/>
    <mergeCell ref="C319:H319"/>
    <mergeCell ref="B185:C185"/>
    <mergeCell ref="B165:C165"/>
    <mergeCell ref="B167:C167"/>
    <mergeCell ref="B169:C169"/>
    <mergeCell ref="B172:C172"/>
    <mergeCell ref="B184:C184"/>
    <mergeCell ref="B174:C174"/>
    <mergeCell ref="B186:J186"/>
    <mergeCell ref="B634:H634"/>
    <mergeCell ref="D619:I619"/>
    <mergeCell ref="C328:I328"/>
    <mergeCell ref="B576:H576"/>
    <mergeCell ref="B586:H586"/>
    <mergeCell ref="B590:H590"/>
    <mergeCell ref="B601:H601"/>
    <mergeCell ref="B594:H594"/>
    <mergeCell ref="B328:B329"/>
    <mergeCell ref="B621:G621"/>
    <mergeCell ref="B285:F285"/>
    <mergeCell ref="B622:G622"/>
    <mergeCell ref="B623:G623"/>
    <mergeCell ref="B628:G628"/>
    <mergeCell ref="B629:G629"/>
    <mergeCell ref="B630:G630"/>
    <mergeCell ref="F309:G309"/>
  </mergeCells>
  <pageMargins left="0.7" right="0.7" top="0.75" bottom="0.75" header="0.3" footer="0.3"/>
  <pageSetup scale="41" orientation="portrait" r:id="rId1"/>
  <rowBreaks count="6" manualBreakCount="6">
    <brk id="91" max="11" man="1"/>
    <brk id="308" max="11" man="1"/>
    <brk id="336" max="11" man="1"/>
    <brk id="439" max="11" man="1"/>
    <brk id="493" max="16383" man="1"/>
    <brk id="613" max="11" man="1"/>
  </rowBreaks>
  <colBreaks count="1" manualBreakCount="1">
    <brk id="12" max="1048575" man="1"/>
  </colBreaks>
  <ignoredErrors>
    <ignoredError sqref="G490:G491" formula="1"/>
    <ignoredError sqref="N3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530"/>
  <sheetViews>
    <sheetView workbookViewId="0">
      <selection activeCell="F18" sqref="F18"/>
    </sheetView>
  </sheetViews>
  <sheetFormatPr baseColWidth="10" defaultRowHeight="15"/>
  <cols>
    <col min="1" max="1" width="18.7109375" style="362" customWidth="1"/>
    <col min="2" max="2" width="18.7109375" style="362" bestFit="1" customWidth="1"/>
    <col min="3" max="3" width="8.42578125" style="362" customWidth="1"/>
    <col min="4" max="4" width="10.7109375" style="362" customWidth="1"/>
    <col min="5" max="5" width="16.7109375" style="362" bestFit="1" customWidth="1"/>
    <col min="6" max="6" width="22" style="366" bestFit="1" customWidth="1"/>
    <col min="7" max="7" width="11.42578125" style="366"/>
    <col min="8" max="8" width="16.7109375" style="366" bestFit="1" customWidth="1"/>
    <col min="9" max="9" width="11.42578125" style="366"/>
    <col min="10" max="256" width="11.42578125" style="362"/>
    <col min="257" max="257" width="18.7109375" style="362" customWidth="1"/>
    <col min="258" max="258" width="18.7109375" style="362" bestFit="1" customWidth="1"/>
    <col min="259" max="259" width="8.42578125" style="362" customWidth="1"/>
    <col min="260" max="260" width="10.7109375" style="362" customWidth="1"/>
    <col min="261" max="261" width="16.7109375" style="362" bestFit="1" customWidth="1"/>
    <col min="262" max="262" width="22" style="362" bestFit="1" customWidth="1"/>
    <col min="263" max="263" width="11.42578125" style="362"/>
    <col min="264" max="264" width="16.7109375" style="362" bestFit="1" customWidth="1"/>
    <col min="265" max="512" width="11.42578125" style="362"/>
    <col min="513" max="513" width="18.7109375" style="362" customWidth="1"/>
    <col min="514" max="514" width="18.7109375" style="362" bestFit="1" customWidth="1"/>
    <col min="515" max="515" width="8.42578125" style="362" customWidth="1"/>
    <col min="516" max="516" width="10.7109375" style="362" customWidth="1"/>
    <col min="517" max="517" width="16.7109375" style="362" bestFit="1" customWidth="1"/>
    <col min="518" max="518" width="22" style="362" bestFit="1" customWidth="1"/>
    <col min="519" max="519" width="11.42578125" style="362"/>
    <col min="520" max="520" width="16.7109375" style="362" bestFit="1" customWidth="1"/>
    <col min="521" max="768" width="11.42578125" style="362"/>
    <col min="769" max="769" width="18.7109375" style="362" customWidth="1"/>
    <col min="770" max="770" width="18.7109375" style="362" bestFit="1" customWidth="1"/>
    <col min="771" max="771" width="8.42578125" style="362" customWidth="1"/>
    <col min="772" max="772" width="10.7109375" style="362" customWidth="1"/>
    <col min="773" max="773" width="16.7109375" style="362" bestFit="1" customWidth="1"/>
    <col min="774" max="774" width="22" style="362" bestFit="1" customWidth="1"/>
    <col min="775" max="775" width="11.42578125" style="362"/>
    <col min="776" max="776" width="16.7109375" style="362" bestFit="1" customWidth="1"/>
    <col min="777" max="1024" width="11.42578125" style="362"/>
    <col min="1025" max="1025" width="18.7109375" style="362" customWidth="1"/>
    <col min="1026" max="1026" width="18.7109375" style="362" bestFit="1" customWidth="1"/>
    <col min="1027" max="1027" width="8.42578125" style="362" customWidth="1"/>
    <col min="1028" max="1028" width="10.7109375" style="362" customWidth="1"/>
    <col min="1029" max="1029" width="16.7109375" style="362" bestFit="1" customWidth="1"/>
    <col min="1030" max="1030" width="22" style="362" bestFit="1" customWidth="1"/>
    <col min="1031" max="1031" width="11.42578125" style="362"/>
    <col min="1032" max="1032" width="16.7109375" style="362" bestFit="1" customWidth="1"/>
    <col min="1033" max="1280" width="11.42578125" style="362"/>
    <col min="1281" max="1281" width="18.7109375" style="362" customWidth="1"/>
    <col min="1282" max="1282" width="18.7109375" style="362" bestFit="1" customWidth="1"/>
    <col min="1283" max="1283" width="8.42578125" style="362" customWidth="1"/>
    <col min="1284" max="1284" width="10.7109375" style="362" customWidth="1"/>
    <col min="1285" max="1285" width="16.7109375" style="362" bestFit="1" customWidth="1"/>
    <col min="1286" max="1286" width="22" style="362" bestFit="1" customWidth="1"/>
    <col min="1287" max="1287" width="11.42578125" style="362"/>
    <col min="1288" max="1288" width="16.7109375" style="362" bestFit="1" customWidth="1"/>
    <col min="1289" max="1536" width="11.42578125" style="362"/>
    <col min="1537" max="1537" width="18.7109375" style="362" customWidth="1"/>
    <col min="1538" max="1538" width="18.7109375" style="362" bestFit="1" customWidth="1"/>
    <col min="1539" max="1539" width="8.42578125" style="362" customWidth="1"/>
    <col min="1540" max="1540" width="10.7109375" style="362" customWidth="1"/>
    <col min="1541" max="1541" width="16.7109375" style="362" bestFit="1" customWidth="1"/>
    <col min="1542" max="1542" width="22" style="362" bestFit="1" customWidth="1"/>
    <col min="1543" max="1543" width="11.42578125" style="362"/>
    <col min="1544" max="1544" width="16.7109375" style="362" bestFit="1" customWidth="1"/>
    <col min="1545" max="1792" width="11.42578125" style="362"/>
    <col min="1793" max="1793" width="18.7109375" style="362" customWidth="1"/>
    <col min="1794" max="1794" width="18.7109375" style="362" bestFit="1" customWidth="1"/>
    <col min="1795" max="1795" width="8.42578125" style="362" customWidth="1"/>
    <col min="1796" max="1796" width="10.7109375" style="362" customWidth="1"/>
    <col min="1797" max="1797" width="16.7109375" style="362" bestFit="1" customWidth="1"/>
    <col min="1798" max="1798" width="22" style="362" bestFit="1" customWidth="1"/>
    <col min="1799" max="1799" width="11.42578125" style="362"/>
    <col min="1800" max="1800" width="16.7109375" style="362" bestFit="1" customWidth="1"/>
    <col min="1801" max="2048" width="11.42578125" style="362"/>
    <col min="2049" max="2049" width="18.7109375" style="362" customWidth="1"/>
    <col min="2050" max="2050" width="18.7109375" style="362" bestFit="1" customWidth="1"/>
    <col min="2051" max="2051" width="8.42578125" style="362" customWidth="1"/>
    <col min="2052" max="2052" width="10.7109375" style="362" customWidth="1"/>
    <col min="2053" max="2053" width="16.7109375" style="362" bestFit="1" customWidth="1"/>
    <col min="2054" max="2054" width="22" style="362" bestFit="1" customWidth="1"/>
    <col min="2055" max="2055" width="11.42578125" style="362"/>
    <col min="2056" max="2056" width="16.7109375" style="362" bestFit="1" customWidth="1"/>
    <col min="2057" max="2304" width="11.42578125" style="362"/>
    <col min="2305" max="2305" width="18.7109375" style="362" customWidth="1"/>
    <col min="2306" max="2306" width="18.7109375" style="362" bestFit="1" customWidth="1"/>
    <col min="2307" max="2307" width="8.42578125" style="362" customWidth="1"/>
    <col min="2308" max="2308" width="10.7109375" style="362" customWidth="1"/>
    <col min="2309" max="2309" width="16.7109375" style="362" bestFit="1" customWidth="1"/>
    <col min="2310" max="2310" width="22" style="362" bestFit="1" customWidth="1"/>
    <col min="2311" max="2311" width="11.42578125" style="362"/>
    <col min="2312" max="2312" width="16.7109375" style="362" bestFit="1" customWidth="1"/>
    <col min="2313" max="2560" width="11.42578125" style="362"/>
    <col min="2561" max="2561" width="18.7109375" style="362" customWidth="1"/>
    <col min="2562" max="2562" width="18.7109375" style="362" bestFit="1" customWidth="1"/>
    <col min="2563" max="2563" width="8.42578125" style="362" customWidth="1"/>
    <col min="2564" max="2564" width="10.7109375" style="362" customWidth="1"/>
    <col min="2565" max="2565" width="16.7109375" style="362" bestFit="1" customWidth="1"/>
    <col min="2566" max="2566" width="22" style="362" bestFit="1" customWidth="1"/>
    <col min="2567" max="2567" width="11.42578125" style="362"/>
    <col min="2568" max="2568" width="16.7109375" style="362" bestFit="1" customWidth="1"/>
    <col min="2569" max="2816" width="11.42578125" style="362"/>
    <col min="2817" max="2817" width="18.7109375" style="362" customWidth="1"/>
    <col min="2818" max="2818" width="18.7109375" style="362" bestFit="1" customWidth="1"/>
    <col min="2819" max="2819" width="8.42578125" style="362" customWidth="1"/>
    <col min="2820" max="2820" width="10.7109375" style="362" customWidth="1"/>
    <col min="2821" max="2821" width="16.7109375" style="362" bestFit="1" customWidth="1"/>
    <col min="2822" max="2822" width="22" style="362" bestFit="1" customWidth="1"/>
    <col min="2823" max="2823" width="11.42578125" style="362"/>
    <col min="2824" max="2824" width="16.7109375" style="362" bestFit="1" customWidth="1"/>
    <col min="2825" max="3072" width="11.42578125" style="362"/>
    <col min="3073" max="3073" width="18.7109375" style="362" customWidth="1"/>
    <col min="3074" max="3074" width="18.7109375" style="362" bestFit="1" customWidth="1"/>
    <col min="3075" max="3075" width="8.42578125" style="362" customWidth="1"/>
    <col min="3076" max="3076" width="10.7109375" style="362" customWidth="1"/>
    <col min="3077" max="3077" width="16.7109375" style="362" bestFit="1" customWidth="1"/>
    <col min="3078" max="3078" width="22" style="362" bestFit="1" customWidth="1"/>
    <col min="3079" max="3079" width="11.42578125" style="362"/>
    <col min="3080" max="3080" width="16.7109375" style="362" bestFit="1" customWidth="1"/>
    <col min="3081" max="3328" width="11.42578125" style="362"/>
    <col min="3329" max="3329" width="18.7109375" style="362" customWidth="1"/>
    <col min="3330" max="3330" width="18.7109375" style="362" bestFit="1" customWidth="1"/>
    <col min="3331" max="3331" width="8.42578125" style="362" customWidth="1"/>
    <col min="3332" max="3332" width="10.7109375" style="362" customWidth="1"/>
    <col min="3333" max="3333" width="16.7109375" style="362" bestFit="1" customWidth="1"/>
    <col min="3334" max="3334" width="22" style="362" bestFit="1" customWidth="1"/>
    <col min="3335" max="3335" width="11.42578125" style="362"/>
    <col min="3336" max="3336" width="16.7109375" style="362" bestFit="1" customWidth="1"/>
    <col min="3337" max="3584" width="11.42578125" style="362"/>
    <col min="3585" max="3585" width="18.7109375" style="362" customWidth="1"/>
    <col min="3586" max="3586" width="18.7109375" style="362" bestFit="1" customWidth="1"/>
    <col min="3587" max="3587" width="8.42578125" style="362" customWidth="1"/>
    <col min="3588" max="3588" width="10.7109375" style="362" customWidth="1"/>
    <col min="3589" max="3589" width="16.7109375" style="362" bestFit="1" customWidth="1"/>
    <col min="3590" max="3590" width="22" style="362" bestFit="1" customWidth="1"/>
    <col min="3591" max="3591" width="11.42578125" style="362"/>
    <col min="3592" max="3592" width="16.7109375" style="362" bestFit="1" customWidth="1"/>
    <col min="3593" max="3840" width="11.42578125" style="362"/>
    <col min="3841" max="3841" width="18.7109375" style="362" customWidth="1"/>
    <col min="3842" max="3842" width="18.7109375" style="362" bestFit="1" customWidth="1"/>
    <col min="3843" max="3843" width="8.42578125" style="362" customWidth="1"/>
    <col min="3844" max="3844" width="10.7109375" style="362" customWidth="1"/>
    <col min="3845" max="3845" width="16.7109375" style="362" bestFit="1" customWidth="1"/>
    <col min="3846" max="3846" width="22" style="362" bestFit="1" customWidth="1"/>
    <col min="3847" max="3847" width="11.42578125" style="362"/>
    <col min="3848" max="3848" width="16.7109375" style="362" bestFit="1" customWidth="1"/>
    <col min="3849" max="4096" width="11.42578125" style="362"/>
    <col min="4097" max="4097" width="18.7109375" style="362" customWidth="1"/>
    <col min="4098" max="4098" width="18.7109375" style="362" bestFit="1" customWidth="1"/>
    <col min="4099" max="4099" width="8.42578125" style="362" customWidth="1"/>
    <col min="4100" max="4100" width="10.7109375" style="362" customWidth="1"/>
    <col min="4101" max="4101" width="16.7109375" style="362" bestFit="1" customWidth="1"/>
    <col min="4102" max="4102" width="22" style="362" bestFit="1" customWidth="1"/>
    <col min="4103" max="4103" width="11.42578125" style="362"/>
    <col min="4104" max="4104" width="16.7109375" style="362" bestFit="1" customWidth="1"/>
    <col min="4105" max="4352" width="11.42578125" style="362"/>
    <col min="4353" max="4353" width="18.7109375" style="362" customWidth="1"/>
    <col min="4354" max="4354" width="18.7109375" style="362" bestFit="1" customWidth="1"/>
    <col min="4355" max="4355" width="8.42578125" style="362" customWidth="1"/>
    <col min="4356" max="4356" width="10.7109375" style="362" customWidth="1"/>
    <col min="4357" max="4357" width="16.7109375" style="362" bestFit="1" customWidth="1"/>
    <col min="4358" max="4358" width="22" style="362" bestFit="1" customWidth="1"/>
    <col min="4359" max="4359" width="11.42578125" style="362"/>
    <col min="4360" max="4360" width="16.7109375" style="362" bestFit="1" customWidth="1"/>
    <col min="4361" max="4608" width="11.42578125" style="362"/>
    <col min="4609" max="4609" width="18.7109375" style="362" customWidth="1"/>
    <col min="4610" max="4610" width="18.7109375" style="362" bestFit="1" customWidth="1"/>
    <col min="4611" max="4611" width="8.42578125" style="362" customWidth="1"/>
    <col min="4612" max="4612" width="10.7109375" style="362" customWidth="1"/>
    <col min="4613" max="4613" width="16.7109375" style="362" bestFit="1" customWidth="1"/>
    <col min="4614" max="4614" width="22" style="362" bestFit="1" customWidth="1"/>
    <col min="4615" max="4615" width="11.42578125" style="362"/>
    <col min="4616" max="4616" width="16.7109375" style="362" bestFit="1" customWidth="1"/>
    <col min="4617" max="4864" width="11.42578125" style="362"/>
    <col min="4865" max="4865" width="18.7109375" style="362" customWidth="1"/>
    <col min="4866" max="4866" width="18.7109375" style="362" bestFit="1" customWidth="1"/>
    <col min="4867" max="4867" width="8.42578125" style="362" customWidth="1"/>
    <col min="4868" max="4868" width="10.7109375" style="362" customWidth="1"/>
    <col min="4869" max="4869" width="16.7109375" style="362" bestFit="1" customWidth="1"/>
    <col min="4870" max="4870" width="22" style="362" bestFit="1" customWidth="1"/>
    <col min="4871" max="4871" width="11.42578125" style="362"/>
    <col min="4872" max="4872" width="16.7109375" style="362" bestFit="1" customWidth="1"/>
    <col min="4873" max="5120" width="11.42578125" style="362"/>
    <col min="5121" max="5121" width="18.7109375" style="362" customWidth="1"/>
    <col min="5122" max="5122" width="18.7109375" style="362" bestFit="1" customWidth="1"/>
    <col min="5123" max="5123" width="8.42578125" style="362" customWidth="1"/>
    <col min="5124" max="5124" width="10.7109375" style="362" customWidth="1"/>
    <col min="5125" max="5125" width="16.7109375" style="362" bestFit="1" customWidth="1"/>
    <col min="5126" max="5126" width="22" style="362" bestFit="1" customWidth="1"/>
    <col min="5127" max="5127" width="11.42578125" style="362"/>
    <col min="5128" max="5128" width="16.7109375" style="362" bestFit="1" customWidth="1"/>
    <col min="5129" max="5376" width="11.42578125" style="362"/>
    <col min="5377" max="5377" width="18.7109375" style="362" customWidth="1"/>
    <col min="5378" max="5378" width="18.7109375" style="362" bestFit="1" customWidth="1"/>
    <col min="5379" max="5379" width="8.42578125" style="362" customWidth="1"/>
    <col min="5380" max="5380" width="10.7109375" style="362" customWidth="1"/>
    <col min="5381" max="5381" width="16.7109375" style="362" bestFit="1" customWidth="1"/>
    <col min="5382" max="5382" width="22" style="362" bestFit="1" customWidth="1"/>
    <col min="5383" max="5383" width="11.42578125" style="362"/>
    <col min="5384" max="5384" width="16.7109375" style="362" bestFit="1" customWidth="1"/>
    <col min="5385" max="5632" width="11.42578125" style="362"/>
    <col min="5633" max="5633" width="18.7109375" style="362" customWidth="1"/>
    <col min="5634" max="5634" width="18.7109375" style="362" bestFit="1" customWidth="1"/>
    <col min="5635" max="5635" width="8.42578125" style="362" customWidth="1"/>
    <col min="5636" max="5636" width="10.7109375" style="362" customWidth="1"/>
    <col min="5637" max="5637" width="16.7109375" style="362" bestFit="1" customWidth="1"/>
    <col min="5638" max="5638" width="22" style="362" bestFit="1" customWidth="1"/>
    <col min="5639" max="5639" width="11.42578125" style="362"/>
    <col min="5640" max="5640" width="16.7109375" style="362" bestFit="1" customWidth="1"/>
    <col min="5641" max="5888" width="11.42578125" style="362"/>
    <col min="5889" max="5889" width="18.7109375" style="362" customWidth="1"/>
    <col min="5890" max="5890" width="18.7109375" style="362" bestFit="1" customWidth="1"/>
    <col min="5891" max="5891" width="8.42578125" style="362" customWidth="1"/>
    <col min="5892" max="5892" width="10.7109375" style="362" customWidth="1"/>
    <col min="5893" max="5893" width="16.7109375" style="362" bestFit="1" customWidth="1"/>
    <col min="5894" max="5894" width="22" style="362" bestFit="1" customWidth="1"/>
    <col min="5895" max="5895" width="11.42578125" style="362"/>
    <col min="5896" max="5896" width="16.7109375" style="362" bestFit="1" customWidth="1"/>
    <col min="5897" max="6144" width="11.42578125" style="362"/>
    <col min="6145" max="6145" width="18.7109375" style="362" customWidth="1"/>
    <col min="6146" max="6146" width="18.7109375" style="362" bestFit="1" customWidth="1"/>
    <col min="6147" max="6147" width="8.42578125" style="362" customWidth="1"/>
    <col min="6148" max="6148" width="10.7109375" style="362" customWidth="1"/>
    <col min="6149" max="6149" width="16.7109375" style="362" bestFit="1" customWidth="1"/>
    <col min="6150" max="6150" width="22" style="362" bestFit="1" customWidth="1"/>
    <col min="6151" max="6151" width="11.42578125" style="362"/>
    <col min="6152" max="6152" width="16.7109375" style="362" bestFit="1" customWidth="1"/>
    <col min="6153" max="6400" width="11.42578125" style="362"/>
    <col min="6401" max="6401" width="18.7109375" style="362" customWidth="1"/>
    <col min="6402" max="6402" width="18.7109375" style="362" bestFit="1" customWidth="1"/>
    <col min="6403" max="6403" width="8.42578125" style="362" customWidth="1"/>
    <col min="6404" max="6404" width="10.7109375" style="362" customWidth="1"/>
    <col min="6405" max="6405" width="16.7109375" style="362" bestFit="1" customWidth="1"/>
    <col min="6406" max="6406" width="22" style="362" bestFit="1" customWidth="1"/>
    <col min="6407" max="6407" width="11.42578125" style="362"/>
    <col min="6408" max="6408" width="16.7109375" style="362" bestFit="1" customWidth="1"/>
    <col min="6409" max="6656" width="11.42578125" style="362"/>
    <col min="6657" max="6657" width="18.7109375" style="362" customWidth="1"/>
    <col min="6658" max="6658" width="18.7109375" style="362" bestFit="1" customWidth="1"/>
    <col min="6659" max="6659" width="8.42578125" style="362" customWidth="1"/>
    <col min="6660" max="6660" width="10.7109375" style="362" customWidth="1"/>
    <col min="6661" max="6661" width="16.7109375" style="362" bestFit="1" customWidth="1"/>
    <col min="6662" max="6662" width="22" style="362" bestFit="1" customWidth="1"/>
    <col min="6663" max="6663" width="11.42578125" style="362"/>
    <col min="6664" max="6664" width="16.7109375" style="362" bestFit="1" customWidth="1"/>
    <col min="6665" max="6912" width="11.42578125" style="362"/>
    <col min="6913" max="6913" width="18.7109375" style="362" customWidth="1"/>
    <col min="6914" max="6914" width="18.7109375" style="362" bestFit="1" customWidth="1"/>
    <col min="6915" max="6915" width="8.42578125" style="362" customWidth="1"/>
    <col min="6916" max="6916" width="10.7109375" style="362" customWidth="1"/>
    <col min="6917" max="6917" width="16.7109375" style="362" bestFit="1" customWidth="1"/>
    <col min="6918" max="6918" width="22" style="362" bestFit="1" customWidth="1"/>
    <col min="6919" max="6919" width="11.42578125" style="362"/>
    <col min="6920" max="6920" width="16.7109375" style="362" bestFit="1" customWidth="1"/>
    <col min="6921" max="7168" width="11.42578125" style="362"/>
    <col min="7169" max="7169" width="18.7109375" style="362" customWidth="1"/>
    <col min="7170" max="7170" width="18.7109375" style="362" bestFit="1" customWidth="1"/>
    <col min="7171" max="7171" width="8.42578125" style="362" customWidth="1"/>
    <col min="7172" max="7172" width="10.7109375" style="362" customWidth="1"/>
    <col min="7173" max="7173" width="16.7109375" style="362" bestFit="1" customWidth="1"/>
    <col min="7174" max="7174" width="22" style="362" bestFit="1" customWidth="1"/>
    <col min="7175" max="7175" width="11.42578125" style="362"/>
    <col min="7176" max="7176" width="16.7109375" style="362" bestFit="1" customWidth="1"/>
    <col min="7177" max="7424" width="11.42578125" style="362"/>
    <col min="7425" max="7425" width="18.7109375" style="362" customWidth="1"/>
    <col min="7426" max="7426" width="18.7109375" style="362" bestFit="1" customWidth="1"/>
    <col min="7427" max="7427" width="8.42578125" style="362" customWidth="1"/>
    <col min="7428" max="7428" width="10.7109375" style="362" customWidth="1"/>
    <col min="7429" max="7429" width="16.7109375" style="362" bestFit="1" customWidth="1"/>
    <col min="7430" max="7430" width="22" style="362" bestFit="1" customWidth="1"/>
    <col min="7431" max="7431" width="11.42578125" style="362"/>
    <col min="7432" max="7432" width="16.7109375" style="362" bestFit="1" customWidth="1"/>
    <col min="7433" max="7680" width="11.42578125" style="362"/>
    <col min="7681" max="7681" width="18.7109375" style="362" customWidth="1"/>
    <col min="7682" max="7682" width="18.7109375" style="362" bestFit="1" customWidth="1"/>
    <col min="7683" max="7683" width="8.42578125" style="362" customWidth="1"/>
    <col min="7684" max="7684" width="10.7109375" style="362" customWidth="1"/>
    <col min="7685" max="7685" width="16.7109375" style="362" bestFit="1" customWidth="1"/>
    <col min="7686" max="7686" width="22" style="362" bestFit="1" customWidth="1"/>
    <col min="7687" max="7687" width="11.42578125" style="362"/>
    <col min="7688" max="7688" width="16.7109375" style="362" bestFit="1" customWidth="1"/>
    <col min="7689" max="7936" width="11.42578125" style="362"/>
    <col min="7937" max="7937" width="18.7109375" style="362" customWidth="1"/>
    <col min="7938" max="7938" width="18.7109375" style="362" bestFit="1" customWidth="1"/>
    <col min="7939" max="7939" width="8.42578125" style="362" customWidth="1"/>
    <col min="7940" max="7940" width="10.7109375" style="362" customWidth="1"/>
    <col min="7941" max="7941" width="16.7109375" style="362" bestFit="1" customWidth="1"/>
    <col min="7942" max="7942" width="22" style="362" bestFit="1" customWidth="1"/>
    <col min="7943" max="7943" width="11.42578125" style="362"/>
    <col min="7944" max="7944" width="16.7109375" style="362" bestFit="1" customWidth="1"/>
    <col min="7945" max="8192" width="11.42578125" style="362"/>
    <col min="8193" max="8193" width="18.7109375" style="362" customWidth="1"/>
    <col min="8194" max="8194" width="18.7109375" style="362" bestFit="1" customWidth="1"/>
    <col min="8195" max="8195" width="8.42578125" style="362" customWidth="1"/>
    <col min="8196" max="8196" width="10.7109375" style="362" customWidth="1"/>
    <col min="8197" max="8197" width="16.7109375" style="362" bestFit="1" customWidth="1"/>
    <col min="8198" max="8198" width="22" style="362" bestFit="1" customWidth="1"/>
    <col min="8199" max="8199" width="11.42578125" style="362"/>
    <col min="8200" max="8200" width="16.7109375" style="362" bestFit="1" customWidth="1"/>
    <col min="8201" max="8448" width="11.42578125" style="362"/>
    <col min="8449" max="8449" width="18.7109375" style="362" customWidth="1"/>
    <col min="8450" max="8450" width="18.7109375" style="362" bestFit="1" customWidth="1"/>
    <col min="8451" max="8451" width="8.42578125" style="362" customWidth="1"/>
    <col min="8452" max="8452" width="10.7109375" style="362" customWidth="1"/>
    <col min="8453" max="8453" width="16.7109375" style="362" bestFit="1" customWidth="1"/>
    <col min="8454" max="8454" width="22" style="362" bestFit="1" customWidth="1"/>
    <col min="8455" max="8455" width="11.42578125" style="362"/>
    <col min="8456" max="8456" width="16.7109375" style="362" bestFit="1" customWidth="1"/>
    <col min="8457" max="8704" width="11.42578125" style="362"/>
    <col min="8705" max="8705" width="18.7109375" style="362" customWidth="1"/>
    <col min="8706" max="8706" width="18.7109375" style="362" bestFit="1" customWidth="1"/>
    <col min="8707" max="8707" width="8.42578125" style="362" customWidth="1"/>
    <col min="8708" max="8708" width="10.7109375" style="362" customWidth="1"/>
    <col min="8709" max="8709" width="16.7109375" style="362" bestFit="1" customWidth="1"/>
    <col min="8710" max="8710" width="22" style="362" bestFit="1" customWidth="1"/>
    <col min="8711" max="8711" width="11.42578125" style="362"/>
    <col min="8712" max="8712" width="16.7109375" style="362" bestFit="1" customWidth="1"/>
    <col min="8713" max="8960" width="11.42578125" style="362"/>
    <col min="8961" max="8961" width="18.7109375" style="362" customWidth="1"/>
    <col min="8962" max="8962" width="18.7109375" style="362" bestFit="1" customWidth="1"/>
    <col min="8963" max="8963" width="8.42578125" style="362" customWidth="1"/>
    <col min="8964" max="8964" width="10.7109375" style="362" customWidth="1"/>
    <col min="8965" max="8965" width="16.7109375" style="362" bestFit="1" customWidth="1"/>
    <col min="8966" max="8966" width="22" style="362" bestFit="1" customWidth="1"/>
    <col min="8967" max="8967" width="11.42578125" style="362"/>
    <col min="8968" max="8968" width="16.7109375" style="362" bestFit="1" customWidth="1"/>
    <col min="8969" max="9216" width="11.42578125" style="362"/>
    <col min="9217" max="9217" width="18.7109375" style="362" customWidth="1"/>
    <col min="9218" max="9218" width="18.7109375" style="362" bestFit="1" customWidth="1"/>
    <col min="9219" max="9219" width="8.42578125" style="362" customWidth="1"/>
    <col min="9220" max="9220" width="10.7109375" style="362" customWidth="1"/>
    <col min="9221" max="9221" width="16.7109375" style="362" bestFit="1" customWidth="1"/>
    <col min="9222" max="9222" width="22" style="362" bestFit="1" customWidth="1"/>
    <col min="9223" max="9223" width="11.42578125" style="362"/>
    <col min="9224" max="9224" width="16.7109375" style="362" bestFit="1" customWidth="1"/>
    <col min="9225" max="9472" width="11.42578125" style="362"/>
    <col min="9473" max="9473" width="18.7109375" style="362" customWidth="1"/>
    <col min="9474" max="9474" width="18.7109375" style="362" bestFit="1" customWidth="1"/>
    <col min="9475" max="9475" width="8.42578125" style="362" customWidth="1"/>
    <col min="9476" max="9476" width="10.7109375" style="362" customWidth="1"/>
    <col min="9477" max="9477" width="16.7109375" style="362" bestFit="1" customWidth="1"/>
    <col min="9478" max="9478" width="22" style="362" bestFit="1" customWidth="1"/>
    <col min="9479" max="9479" width="11.42578125" style="362"/>
    <col min="9480" max="9480" width="16.7109375" style="362" bestFit="1" customWidth="1"/>
    <col min="9481" max="9728" width="11.42578125" style="362"/>
    <col min="9729" max="9729" width="18.7109375" style="362" customWidth="1"/>
    <col min="9730" max="9730" width="18.7109375" style="362" bestFit="1" customWidth="1"/>
    <col min="9731" max="9731" width="8.42578125" style="362" customWidth="1"/>
    <col min="9732" max="9732" width="10.7109375" style="362" customWidth="1"/>
    <col min="9733" max="9733" width="16.7109375" style="362" bestFit="1" customWidth="1"/>
    <col min="9734" max="9734" width="22" style="362" bestFit="1" customWidth="1"/>
    <col min="9735" max="9735" width="11.42578125" style="362"/>
    <col min="9736" max="9736" width="16.7109375" style="362" bestFit="1" customWidth="1"/>
    <col min="9737" max="9984" width="11.42578125" style="362"/>
    <col min="9985" max="9985" width="18.7109375" style="362" customWidth="1"/>
    <col min="9986" max="9986" width="18.7109375" style="362" bestFit="1" customWidth="1"/>
    <col min="9987" max="9987" width="8.42578125" style="362" customWidth="1"/>
    <col min="9988" max="9988" width="10.7109375" style="362" customWidth="1"/>
    <col min="9989" max="9989" width="16.7109375" style="362" bestFit="1" customWidth="1"/>
    <col min="9990" max="9990" width="22" style="362" bestFit="1" customWidth="1"/>
    <col min="9991" max="9991" width="11.42578125" style="362"/>
    <col min="9992" max="9992" width="16.7109375" style="362" bestFit="1" customWidth="1"/>
    <col min="9993" max="10240" width="11.42578125" style="362"/>
    <col min="10241" max="10241" width="18.7109375" style="362" customWidth="1"/>
    <col min="10242" max="10242" width="18.7109375" style="362" bestFit="1" customWidth="1"/>
    <col min="10243" max="10243" width="8.42578125" style="362" customWidth="1"/>
    <col min="10244" max="10244" width="10.7109375" style="362" customWidth="1"/>
    <col min="10245" max="10245" width="16.7109375" style="362" bestFit="1" customWidth="1"/>
    <col min="10246" max="10246" width="22" style="362" bestFit="1" customWidth="1"/>
    <col min="10247" max="10247" width="11.42578125" style="362"/>
    <col min="10248" max="10248" width="16.7109375" style="362" bestFit="1" customWidth="1"/>
    <col min="10249" max="10496" width="11.42578125" style="362"/>
    <col min="10497" max="10497" width="18.7109375" style="362" customWidth="1"/>
    <col min="10498" max="10498" width="18.7109375" style="362" bestFit="1" customWidth="1"/>
    <col min="10499" max="10499" width="8.42578125" style="362" customWidth="1"/>
    <col min="10500" max="10500" width="10.7109375" style="362" customWidth="1"/>
    <col min="10501" max="10501" width="16.7109375" style="362" bestFit="1" customWidth="1"/>
    <col min="10502" max="10502" width="22" style="362" bestFit="1" customWidth="1"/>
    <col min="10503" max="10503" width="11.42578125" style="362"/>
    <col min="10504" max="10504" width="16.7109375" style="362" bestFit="1" customWidth="1"/>
    <col min="10505" max="10752" width="11.42578125" style="362"/>
    <col min="10753" max="10753" width="18.7109375" style="362" customWidth="1"/>
    <col min="10754" max="10754" width="18.7109375" style="362" bestFit="1" customWidth="1"/>
    <col min="10755" max="10755" width="8.42578125" style="362" customWidth="1"/>
    <col min="10756" max="10756" width="10.7109375" style="362" customWidth="1"/>
    <col min="10757" max="10757" width="16.7109375" style="362" bestFit="1" customWidth="1"/>
    <col min="10758" max="10758" width="22" style="362" bestFit="1" customWidth="1"/>
    <col min="10759" max="10759" width="11.42578125" style="362"/>
    <col min="10760" max="10760" width="16.7109375" style="362" bestFit="1" customWidth="1"/>
    <col min="10761" max="11008" width="11.42578125" style="362"/>
    <col min="11009" max="11009" width="18.7109375" style="362" customWidth="1"/>
    <col min="11010" max="11010" width="18.7109375" style="362" bestFit="1" customWidth="1"/>
    <col min="11011" max="11011" width="8.42578125" style="362" customWidth="1"/>
    <col min="11012" max="11012" width="10.7109375" style="362" customWidth="1"/>
    <col min="11013" max="11013" width="16.7109375" style="362" bestFit="1" customWidth="1"/>
    <col min="11014" max="11014" width="22" style="362" bestFit="1" customWidth="1"/>
    <col min="11015" max="11015" width="11.42578125" style="362"/>
    <col min="11016" max="11016" width="16.7109375" style="362" bestFit="1" customWidth="1"/>
    <col min="11017" max="11264" width="11.42578125" style="362"/>
    <col min="11265" max="11265" width="18.7109375" style="362" customWidth="1"/>
    <col min="11266" max="11266" width="18.7109375" style="362" bestFit="1" customWidth="1"/>
    <col min="11267" max="11267" width="8.42578125" style="362" customWidth="1"/>
    <col min="11268" max="11268" width="10.7109375" style="362" customWidth="1"/>
    <col min="11269" max="11269" width="16.7109375" style="362" bestFit="1" customWidth="1"/>
    <col min="11270" max="11270" width="22" style="362" bestFit="1" customWidth="1"/>
    <col min="11271" max="11271" width="11.42578125" style="362"/>
    <col min="11272" max="11272" width="16.7109375" style="362" bestFit="1" customWidth="1"/>
    <col min="11273" max="11520" width="11.42578125" style="362"/>
    <col min="11521" max="11521" width="18.7109375" style="362" customWidth="1"/>
    <col min="11522" max="11522" width="18.7109375" style="362" bestFit="1" customWidth="1"/>
    <col min="11523" max="11523" width="8.42578125" style="362" customWidth="1"/>
    <col min="11524" max="11524" width="10.7109375" style="362" customWidth="1"/>
    <col min="11525" max="11525" width="16.7109375" style="362" bestFit="1" customWidth="1"/>
    <col min="11526" max="11526" width="22" style="362" bestFit="1" customWidth="1"/>
    <col min="11527" max="11527" width="11.42578125" style="362"/>
    <col min="11528" max="11528" width="16.7109375" style="362" bestFit="1" customWidth="1"/>
    <col min="11529" max="11776" width="11.42578125" style="362"/>
    <col min="11777" max="11777" width="18.7109375" style="362" customWidth="1"/>
    <col min="11778" max="11778" width="18.7109375" style="362" bestFit="1" customWidth="1"/>
    <col min="11779" max="11779" width="8.42578125" style="362" customWidth="1"/>
    <col min="11780" max="11780" width="10.7109375" style="362" customWidth="1"/>
    <col min="11781" max="11781" width="16.7109375" style="362" bestFit="1" customWidth="1"/>
    <col min="11782" max="11782" width="22" style="362" bestFit="1" customWidth="1"/>
    <col min="11783" max="11783" width="11.42578125" style="362"/>
    <col min="11784" max="11784" width="16.7109375" style="362" bestFit="1" customWidth="1"/>
    <col min="11785" max="12032" width="11.42578125" style="362"/>
    <col min="12033" max="12033" width="18.7109375" style="362" customWidth="1"/>
    <col min="12034" max="12034" width="18.7109375" style="362" bestFit="1" customWidth="1"/>
    <col min="12035" max="12035" width="8.42578125" style="362" customWidth="1"/>
    <col min="12036" max="12036" width="10.7109375" style="362" customWidth="1"/>
    <col min="12037" max="12037" width="16.7109375" style="362" bestFit="1" customWidth="1"/>
    <col min="12038" max="12038" width="22" style="362" bestFit="1" customWidth="1"/>
    <col min="12039" max="12039" width="11.42578125" style="362"/>
    <col min="12040" max="12040" width="16.7109375" style="362" bestFit="1" customWidth="1"/>
    <col min="12041" max="12288" width="11.42578125" style="362"/>
    <col min="12289" max="12289" width="18.7109375" style="362" customWidth="1"/>
    <col min="12290" max="12290" width="18.7109375" style="362" bestFit="1" customWidth="1"/>
    <col min="12291" max="12291" width="8.42578125" style="362" customWidth="1"/>
    <col min="12292" max="12292" width="10.7109375" style="362" customWidth="1"/>
    <col min="12293" max="12293" width="16.7109375" style="362" bestFit="1" customWidth="1"/>
    <col min="12294" max="12294" width="22" style="362" bestFit="1" customWidth="1"/>
    <col min="12295" max="12295" width="11.42578125" style="362"/>
    <col min="12296" max="12296" width="16.7109375" style="362" bestFit="1" customWidth="1"/>
    <col min="12297" max="12544" width="11.42578125" style="362"/>
    <col min="12545" max="12545" width="18.7109375" style="362" customWidth="1"/>
    <col min="12546" max="12546" width="18.7109375" style="362" bestFit="1" customWidth="1"/>
    <col min="12547" max="12547" width="8.42578125" style="362" customWidth="1"/>
    <col min="12548" max="12548" width="10.7109375" style="362" customWidth="1"/>
    <col min="12549" max="12549" width="16.7109375" style="362" bestFit="1" customWidth="1"/>
    <col min="12550" max="12550" width="22" style="362" bestFit="1" customWidth="1"/>
    <col min="12551" max="12551" width="11.42578125" style="362"/>
    <col min="12552" max="12552" width="16.7109375" style="362" bestFit="1" customWidth="1"/>
    <col min="12553" max="12800" width="11.42578125" style="362"/>
    <col min="12801" max="12801" width="18.7109375" style="362" customWidth="1"/>
    <col min="12802" max="12802" width="18.7109375" style="362" bestFit="1" customWidth="1"/>
    <col min="12803" max="12803" width="8.42578125" style="362" customWidth="1"/>
    <col min="12804" max="12804" width="10.7109375" style="362" customWidth="1"/>
    <col min="12805" max="12805" width="16.7109375" style="362" bestFit="1" customWidth="1"/>
    <col min="12806" max="12806" width="22" style="362" bestFit="1" customWidth="1"/>
    <col min="12807" max="12807" width="11.42578125" style="362"/>
    <col min="12808" max="12808" width="16.7109375" style="362" bestFit="1" customWidth="1"/>
    <col min="12809" max="13056" width="11.42578125" style="362"/>
    <col min="13057" max="13057" width="18.7109375" style="362" customWidth="1"/>
    <col min="13058" max="13058" width="18.7109375" style="362" bestFit="1" customWidth="1"/>
    <col min="13059" max="13059" width="8.42578125" style="362" customWidth="1"/>
    <col min="13060" max="13060" width="10.7109375" style="362" customWidth="1"/>
    <col min="13061" max="13061" width="16.7109375" style="362" bestFit="1" customWidth="1"/>
    <col min="13062" max="13062" width="22" style="362" bestFit="1" customWidth="1"/>
    <col min="13063" max="13063" width="11.42578125" style="362"/>
    <col min="13064" max="13064" width="16.7109375" style="362" bestFit="1" customWidth="1"/>
    <col min="13065" max="13312" width="11.42578125" style="362"/>
    <col min="13313" max="13313" width="18.7109375" style="362" customWidth="1"/>
    <col min="13314" max="13314" width="18.7109375" style="362" bestFit="1" customWidth="1"/>
    <col min="13315" max="13315" width="8.42578125" style="362" customWidth="1"/>
    <col min="13316" max="13316" width="10.7109375" style="362" customWidth="1"/>
    <col min="13317" max="13317" width="16.7109375" style="362" bestFit="1" customWidth="1"/>
    <col min="13318" max="13318" width="22" style="362" bestFit="1" customWidth="1"/>
    <col min="13319" max="13319" width="11.42578125" style="362"/>
    <col min="13320" max="13320" width="16.7109375" style="362" bestFit="1" customWidth="1"/>
    <col min="13321" max="13568" width="11.42578125" style="362"/>
    <col min="13569" max="13569" width="18.7109375" style="362" customWidth="1"/>
    <col min="13570" max="13570" width="18.7109375" style="362" bestFit="1" customWidth="1"/>
    <col min="13571" max="13571" width="8.42578125" style="362" customWidth="1"/>
    <col min="13572" max="13572" width="10.7109375" style="362" customWidth="1"/>
    <col min="13573" max="13573" width="16.7109375" style="362" bestFit="1" customWidth="1"/>
    <col min="13574" max="13574" width="22" style="362" bestFit="1" customWidth="1"/>
    <col min="13575" max="13575" width="11.42578125" style="362"/>
    <col min="13576" max="13576" width="16.7109375" style="362" bestFit="1" customWidth="1"/>
    <col min="13577" max="13824" width="11.42578125" style="362"/>
    <col min="13825" max="13825" width="18.7109375" style="362" customWidth="1"/>
    <col min="13826" max="13826" width="18.7109375" style="362" bestFit="1" customWidth="1"/>
    <col min="13827" max="13827" width="8.42578125" style="362" customWidth="1"/>
    <col min="13828" max="13828" width="10.7109375" style="362" customWidth="1"/>
    <col min="13829" max="13829" width="16.7109375" style="362" bestFit="1" customWidth="1"/>
    <col min="13830" max="13830" width="22" style="362" bestFit="1" customWidth="1"/>
    <col min="13831" max="13831" width="11.42578125" style="362"/>
    <col min="13832" max="13832" width="16.7109375" style="362" bestFit="1" customWidth="1"/>
    <col min="13833" max="14080" width="11.42578125" style="362"/>
    <col min="14081" max="14081" width="18.7109375" style="362" customWidth="1"/>
    <col min="14082" max="14082" width="18.7109375" style="362" bestFit="1" customWidth="1"/>
    <col min="14083" max="14083" width="8.42578125" style="362" customWidth="1"/>
    <col min="14084" max="14084" width="10.7109375" style="362" customWidth="1"/>
    <col min="14085" max="14085" width="16.7109375" style="362" bestFit="1" customWidth="1"/>
    <col min="14086" max="14086" width="22" style="362" bestFit="1" customWidth="1"/>
    <col min="14087" max="14087" width="11.42578125" style="362"/>
    <col min="14088" max="14088" width="16.7109375" style="362" bestFit="1" customWidth="1"/>
    <col min="14089" max="14336" width="11.42578125" style="362"/>
    <col min="14337" max="14337" width="18.7109375" style="362" customWidth="1"/>
    <col min="14338" max="14338" width="18.7109375" style="362" bestFit="1" customWidth="1"/>
    <col min="14339" max="14339" width="8.42578125" style="362" customWidth="1"/>
    <col min="14340" max="14340" width="10.7109375" style="362" customWidth="1"/>
    <col min="14341" max="14341" width="16.7109375" style="362" bestFit="1" customWidth="1"/>
    <col min="14342" max="14342" width="22" style="362" bestFit="1" customWidth="1"/>
    <col min="14343" max="14343" width="11.42578125" style="362"/>
    <col min="14344" max="14344" width="16.7109375" style="362" bestFit="1" customWidth="1"/>
    <col min="14345" max="14592" width="11.42578125" style="362"/>
    <col min="14593" max="14593" width="18.7109375" style="362" customWidth="1"/>
    <col min="14594" max="14594" width="18.7109375" style="362" bestFit="1" customWidth="1"/>
    <col min="14595" max="14595" width="8.42578125" style="362" customWidth="1"/>
    <col min="14596" max="14596" width="10.7109375" style="362" customWidth="1"/>
    <col min="14597" max="14597" width="16.7109375" style="362" bestFit="1" customWidth="1"/>
    <col min="14598" max="14598" width="22" style="362" bestFit="1" customWidth="1"/>
    <col min="14599" max="14599" width="11.42578125" style="362"/>
    <col min="14600" max="14600" width="16.7109375" style="362" bestFit="1" customWidth="1"/>
    <col min="14601" max="14848" width="11.42578125" style="362"/>
    <col min="14849" max="14849" width="18.7109375" style="362" customWidth="1"/>
    <col min="14850" max="14850" width="18.7109375" style="362" bestFit="1" customWidth="1"/>
    <col min="14851" max="14851" width="8.42578125" style="362" customWidth="1"/>
    <col min="14852" max="14852" width="10.7109375" style="362" customWidth="1"/>
    <col min="14853" max="14853" width="16.7109375" style="362" bestFit="1" customWidth="1"/>
    <col min="14854" max="14854" width="22" style="362" bestFit="1" customWidth="1"/>
    <col min="14855" max="14855" width="11.42578125" style="362"/>
    <col min="14856" max="14856" width="16.7109375" style="362" bestFit="1" customWidth="1"/>
    <col min="14857" max="15104" width="11.42578125" style="362"/>
    <col min="15105" max="15105" width="18.7109375" style="362" customWidth="1"/>
    <col min="15106" max="15106" width="18.7109375" style="362" bestFit="1" customWidth="1"/>
    <col min="15107" max="15107" width="8.42578125" style="362" customWidth="1"/>
    <col min="15108" max="15108" width="10.7109375" style="362" customWidth="1"/>
    <col min="15109" max="15109" width="16.7109375" style="362" bestFit="1" customWidth="1"/>
    <col min="15110" max="15110" width="22" style="362" bestFit="1" customWidth="1"/>
    <col min="15111" max="15111" width="11.42578125" style="362"/>
    <col min="15112" max="15112" width="16.7109375" style="362" bestFit="1" customWidth="1"/>
    <col min="15113" max="15360" width="11.42578125" style="362"/>
    <col min="15361" max="15361" width="18.7109375" style="362" customWidth="1"/>
    <col min="15362" max="15362" width="18.7109375" style="362" bestFit="1" customWidth="1"/>
    <col min="15363" max="15363" width="8.42578125" style="362" customWidth="1"/>
    <col min="15364" max="15364" width="10.7109375" style="362" customWidth="1"/>
    <col min="15365" max="15365" width="16.7109375" style="362" bestFit="1" customWidth="1"/>
    <col min="15366" max="15366" width="22" style="362" bestFit="1" customWidth="1"/>
    <col min="15367" max="15367" width="11.42578125" style="362"/>
    <col min="15368" max="15368" width="16.7109375" style="362" bestFit="1" customWidth="1"/>
    <col min="15369" max="15616" width="11.42578125" style="362"/>
    <col min="15617" max="15617" width="18.7109375" style="362" customWidth="1"/>
    <col min="15618" max="15618" width="18.7109375" style="362" bestFit="1" customWidth="1"/>
    <col min="15619" max="15619" width="8.42578125" style="362" customWidth="1"/>
    <col min="15620" max="15620" width="10.7109375" style="362" customWidth="1"/>
    <col min="15621" max="15621" width="16.7109375" style="362" bestFit="1" customWidth="1"/>
    <col min="15622" max="15622" width="22" style="362" bestFit="1" customWidth="1"/>
    <col min="15623" max="15623" width="11.42578125" style="362"/>
    <col min="15624" max="15624" width="16.7109375" style="362" bestFit="1" customWidth="1"/>
    <col min="15625" max="15872" width="11.42578125" style="362"/>
    <col min="15873" max="15873" width="18.7109375" style="362" customWidth="1"/>
    <col min="15874" max="15874" width="18.7109375" style="362" bestFit="1" customWidth="1"/>
    <col min="15875" max="15875" width="8.42578125" style="362" customWidth="1"/>
    <col min="15876" max="15876" width="10.7109375" style="362" customWidth="1"/>
    <col min="15877" max="15877" width="16.7109375" style="362" bestFit="1" customWidth="1"/>
    <col min="15878" max="15878" width="22" style="362" bestFit="1" customWidth="1"/>
    <col min="15879" max="15879" width="11.42578125" style="362"/>
    <col min="15880" max="15880" width="16.7109375" style="362" bestFit="1" customWidth="1"/>
    <col min="15881" max="16128" width="11.42578125" style="362"/>
    <col min="16129" max="16129" width="18.7109375" style="362" customWidth="1"/>
    <col min="16130" max="16130" width="18.7109375" style="362" bestFit="1" customWidth="1"/>
    <col min="16131" max="16131" width="8.42578125" style="362" customWidth="1"/>
    <col min="16132" max="16132" width="10.7109375" style="362" customWidth="1"/>
    <col min="16133" max="16133" width="16.7109375" style="362" bestFit="1" customWidth="1"/>
    <col min="16134" max="16134" width="22" style="362" bestFit="1" customWidth="1"/>
    <col min="16135" max="16135" width="11.42578125" style="362"/>
    <col min="16136" max="16136" width="16.7109375" style="362" bestFit="1" customWidth="1"/>
    <col min="16137" max="16384" width="11.42578125" style="362"/>
  </cols>
  <sheetData>
    <row r="1" spans="1:9" ht="15.75">
      <c r="A1" s="363" t="s">
        <v>1046</v>
      </c>
    </row>
    <row r="2" spans="1:9">
      <c r="A2" s="359" t="s">
        <v>1336</v>
      </c>
    </row>
    <row r="3" spans="1:9">
      <c r="A3" s="364" t="s">
        <v>635</v>
      </c>
      <c r="B3" s="364" t="s">
        <v>636</v>
      </c>
      <c r="C3" s="364" t="s">
        <v>637</v>
      </c>
      <c r="D3" s="364" t="s">
        <v>638</v>
      </c>
      <c r="E3" s="364"/>
      <c r="F3" s="367" t="s">
        <v>639</v>
      </c>
      <c r="G3" s="367"/>
      <c r="H3" s="367" t="s">
        <v>640</v>
      </c>
      <c r="I3" s="367"/>
    </row>
    <row r="4" spans="1:9">
      <c r="A4" s="360" t="s">
        <v>0</v>
      </c>
      <c r="B4" s="364" t="s">
        <v>319</v>
      </c>
      <c r="C4" s="364"/>
      <c r="D4" s="364"/>
      <c r="E4" s="364"/>
      <c r="F4" s="367">
        <v>8384428474.4200001</v>
      </c>
      <c r="G4" s="367"/>
      <c r="H4" s="367">
        <v>1354552.35</v>
      </c>
      <c r="I4" s="367"/>
    </row>
    <row r="5" spans="1:9">
      <c r="A5" s="360" t="s">
        <v>1047</v>
      </c>
      <c r="B5" s="364" t="s">
        <v>321</v>
      </c>
      <c r="C5" s="364"/>
      <c r="D5" s="364"/>
      <c r="E5" s="364"/>
      <c r="F5" s="367">
        <v>7000578483.0799999</v>
      </c>
      <c r="G5" s="367"/>
      <c r="H5" s="367">
        <v>1131006.4099999999</v>
      </c>
      <c r="I5" s="367"/>
    </row>
    <row r="6" spans="1:9">
      <c r="A6" s="360" t="s">
        <v>1048</v>
      </c>
      <c r="B6" s="364" t="s">
        <v>867</v>
      </c>
      <c r="C6" s="364"/>
      <c r="D6" s="364"/>
      <c r="E6" s="364"/>
      <c r="F6" s="367">
        <v>1093970522.24</v>
      </c>
      <c r="G6" s="367"/>
      <c r="H6" s="367">
        <v>176719.08</v>
      </c>
      <c r="I6" s="367"/>
    </row>
    <row r="7" spans="1:9">
      <c r="A7" s="360" t="s">
        <v>1049</v>
      </c>
      <c r="B7" s="364" t="s">
        <v>1050</v>
      </c>
      <c r="C7" s="364"/>
      <c r="D7" s="364"/>
      <c r="E7" s="364"/>
      <c r="F7" s="367">
        <v>974103.75</v>
      </c>
      <c r="G7" s="367"/>
      <c r="H7" s="367">
        <v>157.36000000000001</v>
      </c>
      <c r="I7" s="367"/>
    </row>
    <row r="8" spans="1:9">
      <c r="A8" s="2" t="s">
        <v>383</v>
      </c>
      <c r="B8" s="362" t="s">
        <v>384</v>
      </c>
      <c r="C8" s="362" t="s">
        <v>3</v>
      </c>
      <c r="F8" s="366">
        <v>14584</v>
      </c>
      <c r="H8" s="366">
        <v>2.36</v>
      </c>
    </row>
    <row r="9" spans="1:9">
      <c r="A9" s="2" t="s">
        <v>642</v>
      </c>
      <c r="B9" s="362" t="s">
        <v>643</v>
      </c>
      <c r="C9" s="362" t="s">
        <v>4</v>
      </c>
      <c r="D9" s="362">
        <v>155</v>
      </c>
      <c r="F9" s="366">
        <v>959519.75</v>
      </c>
      <c r="H9" s="366">
        <v>155</v>
      </c>
    </row>
    <row r="10" spans="1:9">
      <c r="A10" s="360" t="s">
        <v>1051</v>
      </c>
      <c r="B10" s="364" t="s">
        <v>1052</v>
      </c>
      <c r="C10" s="364"/>
      <c r="D10" s="364"/>
      <c r="E10" s="364"/>
      <c r="F10" s="367">
        <v>1092996360.1199999</v>
      </c>
      <c r="G10" s="367"/>
      <c r="H10" s="367">
        <v>176561.71</v>
      </c>
      <c r="I10" s="367"/>
    </row>
    <row r="11" spans="1:9">
      <c r="A11" s="360" t="s">
        <v>1053</v>
      </c>
      <c r="B11" s="364" t="s">
        <v>1054</v>
      </c>
      <c r="C11" s="364"/>
      <c r="D11" s="364"/>
      <c r="E11" s="364"/>
      <c r="F11" s="367">
        <v>893772334.37</v>
      </c>
      <c r="G11" s="367"/>
      <c r="H11" s="367">
        <v>144379.23000000001</v>
      </c>
      <c r="I11" s="367"/>
    </row>
    <row r="12" spans="1:9">
      <c r="A12" s="2" t="s">
        <v>6</v>
      </c>
      <c r="B12" s="362" t="s">
        <v>7</v>
      </c>
      <c r="C12" s="362" t="s">
        <v>3</v>
      </c>
      <c r="F12" s="366">
        <v>158242820.74000001</v>
      </c>
      <c r="H12" s="366">
        <v>25562.41</v>
      </c>
    </row>
    <row r="13" spans="1:9">
      <c r="A13" s="2" t="s">
        <v>8</v>
      </c>
      <c r="B13" s="362" t="s">
        <v>9</v>
      </c>
      <c r="C13" s="362" t="s">
        <v>4</v>
      </c>
      <c r="D13" s="362">
        <v>47728.03</v>
      </c>
      <c r="F13" s="366">
        <v>295457983.31</v>
      </c>
      <c r="H13" s="366">
        <v>47728.03</v>
      </c>
    </row>
    <row r="14" spans="1:9">
      <c r="A14" s="2" t="s">
        <v>1337</v>
      </c>
      <c r="B14" s="362" t="s">
        <v>1338</v>
      </c>
      <c r="C14" s="362" t="s">
        <v>3</v>
      </c>
      <c r="F14" s="366">
        <v>140000</v>
      </c>
      <c r="H14" s="366">
        <v>22.62</v>
      </c>
    </row>
    <row r="15" spans="1:9">
      <c r="A15" s="2" t="s">
        <v>1339</v>
      </c>
      <c r="B15" s="362" t="s">
        <v>1340</v>
      </c>
      <c r="C15" s="362" t="s">
        <v>4</v>
      </c>
      <c r="D15" s="362">
        <v>4.3499999999999996</v>
      </c>
      <c r="F15" s="366">
        <v>26928.46</v>
      </c>
      <c r="H15" s="366">
        <v>4.3499999999999996</v>
      </c>
    </row>
    <row r="16" spans="1:9">
      <c r="A16" s="2" t="s">
        <v>313</v>
      </c>
      <c r="B16" s="362" t="s">
        <v>314</v>
      </c>
      <c r="C16" s="362" t="s">
        <v>3</v>
      </c>
      <c r="F16" s="366">
        <v>35955</v>
      </c>
      <c r="H16" s="366">
        <v>5.81</v>
      </c>
    </row>
    <row r="17" spans="1:9">
      <c r="A17" s="2" t="s">
        <v>10</v>
      </c>
      <c r="B17" s="362" t="s">
        <v>11</v>
      </c>
      <c r="C17" s="362" t="s">
        <v>4</v>
      </c>
      <c r="D17" s="362">
        <v>24</v>
      </c>
      <c r="F17" s="366">
        <v>148570.79999999999</v>
      </c>
      <c r="H17" s="366">
        <v>24</v>
      </c>
    </row>
    <row r="18" spans="1:9">
      <c r="A18" s="2" t="s">
        <v>12</v>
      </c>
      <c r="B18" s="362" t="s">
        <v>13</v>
      </c>
      <c r="C18" s="362" t="s">
        <v>3</v>
      </c>
      <c r="F18" s="366">
        <v>8312029</v>
      </c>
      <c r="H18" s="366">
        <v>1342.72</v>
      </c>
    </row>
    <row r="19" spans="1:9">
      <c r="A19" s="2" t="s">
        <v>586</v>
      </c>
      <c r="B19" s="362" t="s">
        <v>587</v>
      </c>
      <c r="C19" s="362" t="s">
        <v>4</v>
      </c>
      <c r="D19" s="362">
        <v>6636.01</v>
      </c>
      <c r="F19" s="366">
        <v>41079888.100000001</v>
      </c>
      <c r="H19" s="366">
        <v>6636.01</v>
      </c>
    </row>
    <row r="20" spans="1:9">
      <c r="A20" s="2" t="s">
        <v>1341</v>
      </c>
      <c r="B20" s="362" t="s">
        <v>1342</v>
      </c>
      <c r="C20" s="362" t="s">
        <v>4</v>
      </c>
      <c r="D20" s="362">
        <v>25591.88</v>
      </c>
      <c r="F20" s="366">
        <v>158425253.55000001</v>
      </c>
      <c r="H20" s="366">
        <v>25591.88</v>
      </c>
    </row>
    <row r="21" spans="1:9">
      <c r="A21" s="2" t="s">
        <v>460</v>
      </c>
      <c r="B21" s="362" t="s">
        <v>461</v>
      </c>
      <c r="C21" s="362" t="s">
        <v>3</v>
      </c>
      <c r="F21" s="366">
        <v>36657</v>
      </c>
      <c r="H21" s="366">
        <v>5.92</v>
      </c>
    </row>
    <row r="22" spans="1:9">
      <c r="A22" s="2" t="s">
        <v>14</v>
      </c>
      <c r="B22" s="362" t="s">
        <v>1343</v>
      </c>
      <c r="C22" s="362" t="s">
        <v>4</v>
      </c>
      <c r="D22" s="362">
        <v>1429.02</v>
      </c>
      <c r="F22" s="366">
        <v>8846276.8599999994</v>
      </c>
      <c r="H22" s="366">
        <v>1429.02</v>
      </c>
    </row>
    <row r="23" spans="1:9">
      <c r="A23" s="2" t="s">
        <v>994</v>
      </c>
      <c r="B23" s="362" t="s">
        <v>995</v>
      </c>
      <c r="C23" s="362" t="s">
        <v>4</v>
      </c>
      <c r="D23" s="362">
        <v>36.53</v>
      </c>
      <c r="F23" s="366">
        <v>226137.14</v>
      </c>
      <c r="H23" s="366">
        <v>36.53</v>
      </c>
    </row>
    <row r="24" spans="1:9">
      <c r="A24" s="2" t="s">
        <v>644</v>
      </c>
      <c r="B24" s="362" t="s">
        <v>645</v>
      </c>
      <c r="C24" s="362" t="s">
        <v>3</v>
      </c>
      <c r="F24" s="366">
        <v>42682.51</v>
      </c>
      <c r="H24" s="366">
        <v>6.89</v>
      </c>
    </row>
    <row r="25" spans="1:9">
      <c r="A25" s="2" t="s">
        <v>315</v>
      </c>
      <c r="B25" s="362" t="s">
        <v>317</v>
      </c>
      <c r="C25" s="362" t="s">
        <v>3</v>
      </c>
      <c r="F25" s="366">
        <v>59139122</v>
      </c>
      <c r="H25" s="366">
        <v>9553.2800000000007</v>
      </c>
    </row>
    <row r="26" spans="1:9">
      <c r="A26" s="2" t="s">
        <v>316</v>
      </c>
      <c r="B26" s="362" t="s">
        <v>318</v>
      </c>
      <c r="C26" s="362" t="s">
        <v>4</v>
      </c>
      <c r="D26" s="362">
        <v>14180.73</v>
      </c>
      <c r="F26" s="366">
        <v>87785100.030000001</v>
      </c>
      <c r="H26" s="366">
        <v>14180.73</v>
      </c>
    </row>
    <row r="27" spans="1:9">
      <c r="A27" s="2" t="s">
        <v>1344</v>
      </c>
      <c r="B27" s="362" t="s">
        <v>1345</v>
      </c>
      <c r="C27" s="362" t="s">
        <v>4</v>
      </c>
      <c r="D27" s="362">
        <v>191.79</v>
      </c>
      <c r="F27" s="366">
        <v>1187266.4099999999</v>
      </c>
      <c r="H27" s="366">
        <v>191.79</v>
      </c>
    </row>
    <row r="28" spans="1:9">
      <c r="A28" s="2" t="s">
        <v>822</v>
      </c>
      <c r="B28" s="362" t="s">
        <v>823</v>
      </c>
      <c r="C28" s="362" t="s">
        <v>4</v>
      </c>
      <c r="D28" s="362">
        <v>2500</v>
      </c>
      <c r="F28" s="366">
        <v>15476125</v>
      </c>
      <c r="H28" s="366">
        <v>2500</v>
      </c>
    </row>
    <row r="29" spans="1:9">
      <c r="A29" s="2" t="s">
        <v>824</v>
      </c>
      <c r="B29" s="362" t="s">
        <v>825</v>
      </c>
      <c r="C29" s="362" t="s">
        <v>3</v>
      </c>
      <c r="F29" s="366">
        <v>5890000</v>
      </c>
      <c r="H29" s="366">
        <v>951.47</v>
      </c>
    </row>
    <row r="30" spans="1:9">
      <c r="A30" s="2" t="s">
        <v>996</v>
      </c>
      <c r="B30" s="362" t="s">
        <v>997</v>
      </c>
      <c r="C30" s="362" t="s">
        <v>4</v>
      </c>
      <c r="D30" s="362">
        <v>3738.86</v>
      </c>
      <c r="F30" s="366">
        <v>23145225.890000001</v>
      </c>
      <c r="H30" s="366">
        <v>3738.86</v>
      </c>
    </row>
    <row r="31" spans="1:9">
      <c r="A31" s="2" t="s">
        <v>946</v>
      </c>
      <c r="B31" s="362" t="s">
        <v>947</v>
      </c>
      <c r="C31" s="362" t="s">
        <v>3</v>
      </c>
      <c r="F31" s="366">
        <v>30128312.57</v>
      </c>
      <c r="H31" s="366">
        <v>4866.8999999999996</v>
      </c>
    </row>
    <row r="32" spans="1:9">
      <c r="A32" s="360" t="s">
        <v>1055</v>
      </c>
      <c r="B32" s="364" t="s">
        <v>1056</v>
      </c>
      <c r="C32" s="364"/>
      <c r="D32" s="364"/>
      <c r="E32" s="364"/>
      <c r="F32" s="367">
        <v>199224025.75</v>
      </c>
      <c r="G32" s="367"/>
      <c r="H32" s="367">
        <v>32182.48</v>
      </c>
      <c r="I32" s="367"/>
    </row>
    <row r="33" spans="1:9">
      <c r="A33" s="2" t="s">
        <v>360</v>
      </c>
      <c r="B33" s="362" t="s">
        <v>362</v>
      </c>
      <c r="C33" s="362" t="s">
        <v>4</v>
      </c>
      <c r="D33" s="362">
        <v>1877.56</v>
      </c>
      <c r="F33" s="366">
        <v>11622941.300000001</v>
      </c>
      <c r="H33" s="366">
        <v>1877.56</v>
      </c>
    </row>
    <row r="34" spans="1:9">
      <c r="A34" s="2" t="s">
        <v>1346</v>
      </c>
      <c r="B34" s="362" t="s">
        <v>1347</v>
      </c>
      <c r="C34" s="362" t="s">
        <v>295</v>
      </c>
      <c r="D34" s="362">
        <v>2217.94</v>
      </c>
      <c r="F34" s="366">
        <v>15595822.710000001</v>
      </c>
      <c r="H34" s="366">
        <v>2519.34</v>
      </c>
    </row>
    <row r="35" spans="1:9">
      <c r="A35" s="2" t="s">
        <v>361</v>
      </c>
      <c r="B35" s="362" t="s">
        <v>363</v>
      </c>
      <c r="C35" s="362" t="s">
        <v>295</v>
      </c>
      <c r="D35" s="362">
        <v>24460.94</v>
      </c>
      <c r="F35" s="366">
        <v>172001264.09</v>
      </c>
      <c r="H35" s="366">
        <v>27784.94</v>
      </c>
    </row>
    <row r="36" spans="1:9">
      <c r="A36" s="2" t="s">
        <v>998</v>
      </c>
      <c r="B36" s="362" t="s">
        <v>999</v>
      </c>
      <c r="C36" s="362" t="s">
        <v>183</v>
      </c>
      <c r="D36" s="362">
        <v>27.43</v>
      </c>
      <c r="F36" s="366">
        <v>3997.65</v>
      </c>
      <c r="H36" s="366">
        <v>0.65</v>
      </c>
    </row>
    <row r="37" spans="1:9">
      <c r="A37" s="360" t="s">
        <v>1348</v>
      </c>
      <c r="B37" s="364" t="s">
        <v>1126</v>
      </c>
      <c r="C37" s="364"/>
      <c r="D37" s="364"/>
      <c r="E37" s="364"/>
      <c r="F37" s="367">
        <v>58.37</v>
      </c>
      <c r="G37" s="367"/>
      <c r="H37" s="367">
        <v>0.01</v>
      </c>
      <c r="I37" s="367"/>
    </row>
    <row r="38" spans="1:9">
      <c r="A38" s="2" t="s">
        <v>364</v>
      </c>
      <c r="B38" s="362" t="s">
        <v>366</v>
      </c>
      <c r="C38" s="362" t="s">
        <v>3</v>
      </c>
      <c r="F38" s="366">
        <v>-3.53</v>
      </c>
      <c r="H38" s="366">
        <v>0</v>
      </c>
    </row>
    <row r="39" spans="1:9">
      <c r="A39" s="2" t="s">
        <v>365</v>
      </c>
      <c r="B39" s="362" t="s">
        <v>367</v>
      </c>
      <c r="C39" s="362" t="s">
        <v>4</v>
      </c>
      <c r="D39" s="362">
        <v>0.01</v>
      </c>
      <c r="F39" s="366">
        <v>61.9</v>
      </c>
      <c r="H39" s="366">
        <v>0.01</v>
      </c>
    </row>
    <row r="40" spans="1:9">
      <c r="A40" s="360" t="s">
        <v>1057</v>
      </c>
      <c r="B40" s="364" t="s">
        <v>1058</v>
      </c>
      <c r="C40" s="364"/>
      <c r="D40" s="364"/>
      <c r="E40" s="364"/>
      <c r="F40" s="367">
        <v>5123592878.5900002</v>
      </c>
      <c r="G40" s="367"/>
      <c r="H40" s="367">
        <v>827799.75</v>
      </c>
      <c r="I40" s="367"/>
    </row>
    <row r="41" spans="1:9">
      <c r="A41" s="360" t="s">
        <v>1059</v>
      </c>
      <c r="B41" s="364" t="s">
        <v>1060</v>
      </c>
      <c r="C41" s="364"/>
      <c r="D41" s="364"/>
      <c r="E41" s="364"/>
      <c r="F41" s="367">
        <v>1392060711.29</v>
      </c>
      <c r="G41" s="367"/>
      <c r="H41" s="367">
        <v>224872.3</v>
      </c>
      <c r="I41" s="367"/>
    </row>
    <row r="42" spans="1:9">
      <c r="A42" s="360" t="s">
        <v>1061</v>
      </c>
      <c r="B42" s="364" t="s">
        <v>1062</v>
      </c>
      <c r="C42" s="364"/>
      <c r="D42" s="364"/>
      <c r="E42" s="364"/>
      <c r="F42" s="367">
        <v>619468983.91999996</v>
      </c>
      <c r="G42" s="367"/>
      <c r="H42" s="367">
        <v>100068.49</v>
      </c>
      <c r="I42" s="367"/>
    </row>
    <row r="43" spans="1:9">
      <c r="A43" s="2" t="s">
        <v>646</v>
      </c>
      <c r="B43" s="362" t="s">
        <v>429</v>
      </c>
      <c r="C43" s="362" t="s">
        <v>4</v>
      </c>
      <c r="D43" s="362">
        <v>100068.49</v>
      </c>
      <c r="F43" s="366">
        <v>619468983.91999996</v>
      </c>
      <c r="H43" s="366">
        <v>100068.49</v>
      </c>
    </row>
    <row r="44" spans="1:9">
      <c r="A44" s="360" t="s">
        <v>1063</v>
      </c>
      <c r="B44" s="364" t="s">
        <v>1064</v>
      </c>
      <c r="C44" s="364"/>
      <c r="D44" s="364"/>
      <c r="E44" s="364"/>
      <c r="F44" s="367">
        <v>772591727.37</v>
      </c>
      <c r="G44" s="367"/>
      <c r="H44" s="367">
        <v>124803.81</v>
      </c>
      <c r="I44" s="367"/>
    </row>
    <row r="45" spans="1:9">
      <c r="A45" s="360" t="s">
        <v>1065</v>
      </c>
      <c r="B45" s="364" t="s">
        <v>1066</v>
      </c>
      <c r="C45" s="364"/>
      <c r="D45" s="364"/>
      <c r="E45" s="364"/>
      <c r="F45" s="367">
        <v>772591727.37</v>
      </c>
      <c r="G45" s="367"/>
      <c r="H45" s="367">
        <v>124803.81</v>
      </c>
      <c r="I45" s="367"/>
    </row>
    <row r="46" spans="1:9">
      <c r="A46" s="2" t="s">
        <v>548</v>
      </c>
      <c r="B46" s="362" t="s">
        <v>549</v>
      </c>
      <c r="C46" s="362" t="s">
        <v>4</v>
      </c>
      <c r="D46" s="362">
        <v>7024.85</v>
      </c>
      <c r="F46" s="366">
        <v>43486982.68</v>
      </c>
      <c r="H46" s="366">
        <v>7024.85</v>
      </c>
    </row>
    <row r="47" spans="1:9">
      <c r="A47" s="2" t="s">
        <v>15</v>
      </c>
      <c r="B47" s="362" t="s">
        <v>16</v>
      </c>
      <c r="C47" s="362" t="s">
        <v>3</v>
      </c>
      <c r="F47" s="366">
        <v>0.78</v>
      </c>
      <c r="H47" s="366">
        <v>0</v>
      </c>
    </row>
    <row r="48" spans="1:9">
      <c r="A48" s="2" t="s">
        <v>368</v>
      </c>
      <c r="B48" s="362" t="s">
        <v>370</v>
      </c>
      <c r="C48" s="362" t="s">
        <v>3</v>
      </c>
      <c r="F48" s="366">
        <v>25960428.59</v>
      </c>
      <c r="H48" s="366">
        <v>4193.63</v>
      </c>
    </row>
    <row r="49" spans="1:9">
      <c r="A49" s="2" t="s">
        <v>369</v>
      </c>
      <c r="B49" s="362" t="s">
        <v>371</v>
      </c>
      <c r="C49" s="362" t="s">
        <v>4</v>
      </c>
      <c r="D49" s="362">
        <v>111718.3</v>
      </c>
      <c r="F49" s="366">
        <v>691586550.23000002</v>
      </c>
      <c r="H49" s="366">
        <v>111718.3</v>
      </c>
    </row>
    <row r="50" spans="1:9">
      <c r="A50" s="2" t="s">
        <v>374</v>
      </c>
      <c r="B50" s="362" t="s">
        <v>372</v>
      </c>
      <c r="C50" s="362" t="s">
        <v>3</v>
      </c>
      <c r="F50" s="366">
        <v>206140.79999999999</v>
      </c>
      <c r="H50" s="366">
        <v>33.299999999999997</v>
      </c>
    </row>
    <row r="51" spans="1:9">
      <c r="A51" s="2" t="s">
        <v>375</v>
      </c>
      <c r="B51" s="362" t="s">
        <v>373</v>
      </c>
      <c r="C51" s="362" t="s">
        <v>4</v>
      </c>
      <c r="D51" s="362">
        <v>1833.72</v>
      </c>
      <c r="F51" s="366">
        <v>11351551.970000001</v>
      </c>
      <c r="H51" s="366">
        <v>1833.72</v>
      </c>
    </row>
    <row r="52" spans="1:9">
      <c r="A52" s="2" t="s">
        <v>648</v>
      </c>
      <c r="B52" s="362" t="s">
        <v>649</v>
      </c>
      <c r="C52" s="362" t="s">
        <v>3</v>
      </c>
      <c r="F52" s="366">
        <v>2</v>
      </c>
      <c r="H52" s="366">
        <v>0</v>
      </c>
    </row>
    <row r="53" spans="1:9">
      <c r="A53" s="2" t="s">
        <v>650</v>
      </c>
      <c r="B53" s="362" t="s">
        <v>651</v>
      </c>
      <c r="C53" s="362" t="s">
        <v>295</v>
      </c>
      <c r="D53" s="362">
        <v>0.01</v>
      </c>
      <c r="F53" s="366">
        <v>70.319999999999993</v>
      </c>
      <c r="H53" s="366">
        <v>0.01</v>
      </c>
    </row>
    <row r="54" spans="1:9">
      <c r="A54" s="360" t="s">
        <v>1067</v>
      </c>
      <c r="B54" s="364" t="s">
        <v>1068</v>
      </c>
      <c r="C54" s="364"/>
      <c r="D54" s="364"/>
      <c r="E54" s="364"/>
      <c r="F54" s="367">
        <v>114671411.03</v>
      </c>
      <c r="G54" s="367"/>
      <c r="H54" s="367">
        <v>18523.919999999998</v>
      </c>
      <c r="I54" s="367"/>
    </row>
    <row r="55" spans="1:9">
      <c r="A55" s="2" t="s">
        <v>1000</v>
      </c>
      <c r="B55" s="362" t="s">
        <v>1001</v>
      </c>
      <c r="C55" s="362" t="s">
        <v>4</v>
      </c>
      <c r="D55" s="362">
        <v>3802.1</v>
      </c>
      <c r="F55" s="366">
        <v>23536709.949999999</v>
      </c>
      <c r="H55" s="366">
        <v>3802.1</v>
      </c>
    </row>
    <row r="56" spans="1:9">
      <c r="A56" s="2" t="s">
        <v>385</v>
      </c>
      <c r="B56" s="362" t="s">
        <v>386</v>
      </c>
      <c r="C56" s="362" t="s">
        <v>4</v>
      </c>
      <c r="D56" s="362">
        <v>11697.05</v>
      </c>
      <c r="F56" s="366">
        <v>72410003.170000002</v>
      </c>
      <c r="H56" s="366">
        <v>11697.05</v>
      </c>
    </row>
    <row r="57" spans="1:9">
      <c r="A57" s="2" t="s">
        <v>948</v>
      </c>
      <c r="B57" s="362" t="s">
        <v>949</v>
      </c>
      <c r="C57" s="362" t="s">
        <v>3</v>
      </c>
      <c r="F57" s="366">
        <v>18724697.91</v>
      </c>
      <c r="H57" s="366">
        <v>3024.77</v>
      </c>
    </row>
    <row r="58" spans="1:9">
      <c r="A58" s="360" t="s">
        <v>1069</v>
      </c>
      <c r="B58" s="364" t="s">
        <v>1070</v>
      </c>
      <c r="C58" s="364"/>
      <c r="D58" s="364"/>
      <c r="E58" s="364"/>
      <c r="F58" s="367">
        <v>-54445149</v>
      </c>
      <c r="G58" s="367"/>
      <c r="H58" s="367">
        <v>-8795.02</v>
      </c>
      <c r="I58" s="367"/>
    </row>
    <row r="59" spans="1:9">
      <c r="A59" s="360" t="s">
        <v>1071</v>
      </c>
      <c r="B59" s="364" t="s">
        <v>1072</v>
      </c>
      <c r="C59" s="364"/>
      <c r="D59" s="364"/>
      <c r="E59" s="364"/>
      <c r="F59" s="367">
        <v>-54445149</v>
      </c>
      <c r="G59" s="367"/>
      <c r="H59" s="367">
        <v>-8795.02</v>
      </c>
      <c r="I59" s="367"/>
    </row>
    <row r="60" spans="1:9">
      <c r="A60" s="2" t="s">
        <v>652</v>
      </c>
      <c r="B60" s="362" t="s">
        <v>653</v>
      </c>
      <c r="C60" s="362" t="s">
        <v>3</v>
      </c>
      <c r="F60" s="366">
        <v>0.1</v>
      </c>
      <c r="H60" s="366">
        <v>0</v>
      </c>
    </row>
    <row r="61" spans="1:9">
      <c r="A61" s="2" t="s">
        <v>19</v>
      </c>
      <c r="B61" s="362" t="s">
        <v>18</v>
      </c>
      <c r="C61" s="362" t="s">
        <v>3</v>
      </c>
      <c r="F61" s="366">
        <v>0.19</v>
      </c>
      <c r="H61" s="366">
        <v>0</v>
      </c>
    </row>
    <row r="62" spans="1:9">
      <c r="A62" s="2" t="s">
        <v>20</v>
      </c>
      <c r="B62" s="362" t="s">
        <v>21</v>
      </c>
      <c r="C62" s="362" t="s">
        <v>3</v>
      </c>
      <c r="F62" s="366">
        <v>-54717876.289999999</v>
      </c>
      <c r="H62" s="366">
        <v>-8839.08</v>
      </c>
    </row>
    <row r="63" spans="1:9">
      <c r="A63" s="2" t="s">
        <v>1002</v>
      </c>
      <c r="B63" s="362" t="s">
        <v>1003</v>
      </c>
      <c r="C63" s="362" t="s">
        <v>3</v>
      </c>
      <c r="F63" s="366">
        <v>272727</v>
      </c>
      <c r="H63" s="366">
        <v>44.06</v>
      </c>
    </row>
    <row r="64" spans="1:9">
      <c r="A64" s="360" t="s">
        <v>1073</v>
      </c>
      <c r="B64" s="364" t="s">
        <v>1074</v>
      </c>
      <c r="C64" s="364"/>
      <c r="D64" s="364"/>
      <c r="E64" s="364"/>
      <c r="F64" s="367">
        <v>295664158.80000001</v>
      </c>
      <c r="G64" s="367"/>
      <c r="H64" s="367">
        <v>47761.33</v>
      </c>
      <c r="I64" s="367"/>
    </row>
    <row r="65" spans="1:9">
      <c r="A65" s="360" t="s">
        <v>1075</v>
      </c>
      <c r="B65" s="364" t="s">
        <v>1076</v>
      </c>
      <c r="C65" s="364"/>
      <c r="D65" s="364"/>
      <c r="E65" s="364"/>
      <c r="F65" s="367">
        <v>30526071.010000002</v>
      </c>
      <c r="G65" s="367"/>
      <c r="H65" s="367">
        <v>4931.1499999999996</v>
      </c>
      <c r="I65" s="367"/>
    </row>
    <row r="66" spans="1:9">
      <c r="A66" s="2" t="s">
        <v>26</v>
      </c>
      <c r="B66" s="362" t="s">
        <v>22</v>
      </c>
      <c r="C66" s="362" t="s">
        <v>3</v>
      </c>
      <c r="F66" s="366">
        <v>30526071.010000002</v>
      </c>
      <c r="H66" s="366">
        <v>4931.16</v>
      </c>
    </row>
    <row r="67" spans="1:9">
      <c r="A67" s="360" t="s">
        <v>1077</v>
      </c>
      <c r="B67" s="364" t="s">
        <v>654</v>
      </c>
      <c r="C67" s="364"/>
      <c r="D67" s="364"/>
      <c r="E67" s="364"/>
      <c r="F67" s="367">
        <v>265138087.78999999</v>
      </c>
      <c r="G67" s="367"/>
      <c r="H67" s="367">
        <v>42830.18</v>
      </c>
      <c r="I67" s="367"/>
    </row>
    <row r="68" spans="1:9">
      <c r="A68" s="2" t="s">
        <v>376</v>
      </c>
      <c r="B68" s="362" t="s">
        <v>377</v>
      </c>
      <c r="C68" s="362" t="s">
        <v>4</v>
      </c>
      <c r="D68" s="362">
        <v>6750</v>
      </c>
      <c r="F68" s="366">
        <v>41785537.5</v>
      </c>
      <c r="H68" s="366">
        <v>6750</v>
      </c>
    </row>
    <row r="69" spans="1:9">
      <c r="A69" s="2" t="s">
        <v>655</v>
      </c>
      <c r="B69" s="362" t="s">
        <v>654</v>
      </c>
      <c r="C69" s="362" t="s">
        <v>4</v>
      </c>
      <c r="D69" s="362">
        <v>36080.080000000002</v>
      </c>
      <c r="F69" s="366">
        <v>223351931.24000001</v>
      </c>
      <c r="H69" s="366">
        <v>36080.080000000002</v>
      </c>
    </row>
    <row r="70" spans="1:9">
      <c r="A70" s="2" t="s">
        <v>550</v>
      </c>
      <c r="B70" s="362" t="s">
        <v>551</v>
      </c>
      <c r="C70" s="362" t="s">
        <v>4</v>
      </c>
      <c r="D70" s="362">
        <v>0.1</v>
      </c>
      <c r="F70" s="366">
        <v>619.04999999999995</v>
      </c>
      <c r="H70" s="366">
        <v>0.1</v>
      </c>
    </row>
    <row r="71" spans="1:9">
      <c r="A71" s="360" t="s">
        <v>1078</v>
      </c>
      <c r="B71" s="364" t="s">
        <v>1079</v>
      </c>
      <c r="C71" s="364"/>
      <c r="D71" s="364"/>
      <c r="E71" s="364"/>
      <c r="F71" s="367">
        <v>3375641746.4699998</v>
      </c>
      <c r="G71" s="367"/>
      <c r="H71" s="367">
        <v>545437.22</v>
      </c>
      <c r="I71" s="367"/>
    </row>
    <row r="72" spans="1:9">
      <c r="A72" s="360" t="s">
        <v>1080</v>
      </c>
      <c r="B72" s="364" t="s">
        <v>1081</v>
      </c>
      <c r="C72" s="364"/>
      <c r="D72" s="364"/>
      <c r="E72" s="364"/>
      <c r="F72" s="367">
        <v>3300796258.3499999</v>
      </c>
      <c r="G72" s="367"/>
      <c r="H72" s="367">
        <v>533346.74</v>
      </c>
      <c r="I72" s="367"/>
    </row>
    <row r="73" spans="1:9">
      <c r="A73" s="2" t="s">
        <v>27</v>
      </c>
      <c r="B73" s="362" t="s">
        <v>24</v>
      </c>
      <c r="C73" s="362" t="s">
        <v>4</v>
      </c>
      <c r="D73" s="362">
        <v>338892.62</v>
      </c>
      <c r="F73" s="366">
        <v>2097897819.48</v>
      </c>
      <c r="H73" s="366">
        <v>338892.62</v>
      </c>
    </row>
    <row r="74" spans="1:9">
      <c r="A74" s="2" t="s">
        <v>462</v>
      </c>
      <c r="B74" s="362" t="s">
        <v>1349</v>
      </c>
      <c r="C74" s="362" t="s">
        <v>4</v>
      </c>
      <c r="D74" s="362">
        <v>45556.4</v>
      </c>
      <c r="F74" s="366">
        <v>282014616.38</v>
      </c>
      <c r="H74" s="366">
        <v>45556.4</v>
      </c>
    </row>
    <row r="75" spans="1:9">
      <c r="A75" s="2" t="s">
        <v>28</v>
      </c>
      <c r="B75" s="362" t="s">
        <v>25</v>
      </c>
      <c r="C75" s="362" t="s">
        <v>3</v>
      </c>
      <c r="F75" s="366">
        <v>63631000.140000001</v>
      </c>
      <c r="H75" s="366">
        <v>10278.9</v>
      </c>
    </row>
    <row r="76" spans="1:9">
      <c r="A76" s="2" t="s">
        <v>553</v>
      </c>
      <c r="B76" s="362" t="s">
        <v>552</v>
      </c>
      <c r="C76" s="362" t="s">
        <v>4</v>
      </c>
      <c r="D76" s="362">
        <v>-2492.84</v>
      </c>
      <c r="F76" s="366">
        <v>-15431801.380000001</v>
      </c>
      <c r="H76" s="366">
        <v>-2492.84</v>
      </c>
    </row>
    <row r="77" spans="1:9">
      <c r="A77" s="2" t="s">
        <v>656</v>
      </c>
      <c r="B77" s="362" t="s">
        <v>657</v>
      </c>
      <c r="C77" s="362" t="s">
        <v>4</v>
      </c>
      <c r="D77" s="362">
        <v>120111.03999999999</v>
      </c>
      <c r="F77" s="366">
        <v>743541387.57000005</v>
      </c>
      <c r="H77" s="366">
        <v>120111.03999999999</v>
      </c>
    </row>
    <row r="78" spans="1:9">
      <c r="A78" s="2" t="s">
        <v>1004</v>
      </c>
      <c r="B78" s="362" t="s">
        <v>1005</v>
      </c>
      <c r="C78" s="362" t="s">
        <v>295</v>
      </c>
      <c r="D78" s="362">
        <v>18488.25</v>
      </c>
      <c r="F78" s="366">
        <v>129143236.16</v>
      </c>
      <c r="H78" s="366">
        <v>21000.62</v>
      </c>
    </row>
    <row r="79" spans="1:9">
      <c r="A79" s="360" t="s">
        <v>1082</v>
      </c>
      <c r="B79" s="364" t="s">
        <v>1083</v>
      </c>
      <c r="C79" s="364"/>
      <c r="D79" s="364"/>
      <c r="E79" s="364"/>
      <c r="F79" s="367">
        <v>23858303.82</v>
      </c>
      <c r="G79" s="367"/>
      <c r="H79" s="367">
        <v>3854.05</v>
      </c>
      <c r="I79" s="367"/>
    </row>
    <row r="80" spans="1:9">
      <c r="A80" s="2" t="s">
        <v>826</v>
      </c>
      <c r="B80" s="362" t="s">
        <v>827</v>
      </c>
      <c r="C80" s="362" t="s">
        <v>4</v>
      </c>
      <c r="D80" s="362">
        <v>6178.49</v>
      </c>
      <c r="F80" s="366">
        <v>38247633.420000002</v>
      </c>
      <c r="H80" s="366">
        <v>6178.49</v>
      </c>
    </row>
    <row r="81" spans="1:9">
      <c r="A81" s="2" t="s">
        <v>828</v>
      </c>
      <c r="B81" s="362" t="s">
        <v>829</v>
      </c>
      <c r="C81" s="362" t="s">
        <v>4</v>
      </c>
      <c r="D81" s="362">
        <v>-2963.42</v>
      </c>
      <c r="F81" s="366">
        <v>-18344903.34</v>
      </c>
      <c r="H81" s="366">
        <v>-2963.42</v>
      </c>
    </row>
    <row r="82" spans="1:9">
      <c r="A82" s="2" t="s">
        <v>950</v>
      </c>
      <c r="B82" s="362" t="s">
        <v>951</v>
      </c>
      <c r="C82" s="362" t="s">
        <v>4</v>
      </c>
      <c r="D82" s="362">
        <v>638.98</v>
      </c>
      <c r="F82" s="366">
        <v>3955573.74</v>
      </c>
      <c r="H82" s="366">
        <v>638.98</v>
      </c>
    </row>
    <row r="83" spans="1:9">
      <c r="A83" s="360" t="s">
        <v>1084</v>
      </c>
      <c r="B83" s="364" t="s">
        <v>1085</v>
      </c>
      <c r="C83" s="364"/>
      <c r="D83" s="364"/>
      <c r="E83" s="364"/>
      <c r="F83" s="367">
        <v>50987184.299999997</v>
      </c>
      <c r="G83" s="367"/>
      <c r="H83" s="367">
        <v>8236.43</v>
      </c>
      <c r="I83" s="367"/>
    </row>
    <row r="84" spans="1:9">
      <c r="A84" s="2" t="s">
        <v>1006</v>
      </c>
      <c r="B84" s="362" t="s">
        <v>1007</v>
      </c>
      <c r="C84" s="362" t="s">
        <v>3</v>
      </c>
      <c r="F84" s="366">
        <v>0.01</v>
      </c>
      <c r="H84" s="366">
        <v>0</v>
      </c>
    </row>
    <row r="85" spans="1:9">
      <c r="A85" s="2" t="s">
        <v>1350</v>
      </c>
      <c r="B85" s="362" t="s">
        <v>1351</v>
      </c>
      <c r="C85" s="362" t="s">
        <v>3</v>
      </c>
      <c r="F85" s="366">
        <v>0.01</v>
      </c>
      <c r="H85" s="366">
        <v>0</v>
      </c>
    </row>
    <row r="86" spans="1:9">
      <c r="A86" s="2" t="s">
        <v>378</v>
      </c>
      <c r="B86" s="362" t="s">
        <v>379</v>
      </c>
      <c r="C86" s="362" t="s">
        <v>3</v>
      </c>
      <c r="F86" s="366">
        <v>4500000</v>
      </c>
      <c r="H86" s="366">
        <v>726.93</v>
      </c>
    </row>
    <row r="87" spans="1:9">
      <c r="A87" s="2" t="s">
        <v>31</v>
      </c>
      <c r="B87" s="362" t="s">
        <v>32</v>
      </c>
      <c r="C87" s="362" t="s">
        <v>4</v>
      </c>
      <c r="D87" s="362">
        <v>7509.5</v>
      </c>
      <c r="F87" s="366">
        <v>46487184.280000001</v>
      </c>
      <c r="H87" s="366">
        <v>7509.5</v>
      </c>
    </row>
    <row r="88" spans="1:9">
      <c r="A88" s="360" t="s">
        <v>1086</v>
      </c>
      <c r="B88" s="364" t="s">
        <v>1087</v>
      </c>
      <c r="C88" s="364"/>
      <c r="D88" s="364"/>
      <c r="E88" s="364"/>
      <c r="F88" s="367">
        <v>783015082.25</v>
      </c>
      <c r="G88" s="367"/>
      <c r="H88" s="367">
        <v>126487.58</v>
      </c>
      <c r="I88" s="367"/>
    </row>
    <row r="89" spans="1:9">
      <c r="A89" s="360" t="s">
        <v>1352</v>
      </c>
      <c r="B89" s="364" t="s">
        <v>1353</v>
      </c>
      <c r="C89" s="364"/>
      <c r="D89" s="364"/>
      <c r="E89" s="364"/>
      <c r="F89" s="367">
        <v>-61.9</v>
      </c>
      <c r="G89" s="367"/>
      <c r="H89" s="367">
        <v>-0.01</v>
      </c>
      <c r="I89" s="367"/>
    </row>
    <row r="90" spans="1:9">
      <c r="A90" s="360" t="s">
        <v>1354</v>
      </c>
      <c r="B90" s="364" t="s">
        <v>1355</v>
      </c>
      <c r="C90" s="364"/>
      <c r="D90" s="364"/>
      <c r="E90" s="364"/>
      <c r="F90" s="367">
        <v>-61.9</v>
      </c>
      <c r="G90" s="367"/>
      <c r="H90" s="367">
        <v>-0.01</v>
      </c>
      <c r="I90" s="367"/>
    </row>
    <row r="91" spans="1:9">
      <c r="A91" s="2" t="s">
        <v>1356</v>
      </c>
      <c r="B91" s="362" t="s">
        <v>1357</v>
      </c>
      <c r="C91" s="362" t="s">
        <v>4</v>
      </c>
      <c r="D91" s="362">
        <v>-0.01</v>
      </c>
      <c r="F91" s="366">
        <v>-61.9</v>
      </c>
      <c r="H91" s="366">
        <v>-0.01</v>
      </c>
    </row>
    <row r="92" spans="1:9">
      <c r="A92" s="360" t="s">
        <v>1088</v>
      </c>
      <c r="B92" s="364" t="s">
        <v>1089</v>
      </c>
      <c r="C92" s="364"/>
      <c r="D92" s="364"/>
      <c r="E92" s="364"/>
      <c r="F92" s="367">
        <v>783606533.23000002</v>
      </c>
      <c r="G92" s="367"/>
      <c r="H92" s="367">
        <v>126583.12</v>
      </c>
      <c r="I92" s="367"/>
    </row>
    <row r="93" spans="1:9">
      <c r="A93" s="360" t="s">
        <v>1090</v>
      </c>
      <c r="B93" s="364" t="s">
        <v>1091</v>
      </c>
      <c r="C93" s="364"/>
      <c r="D93" s="364"/>
      <c r="E93" s="364"/>
      <c r="F93" s="367">
        <v>783606533.23000002</v>
      </c>
      <c r="G93" s="367"/>
      <c r="H93" s="367">
        <v>126583.12</v>
      </c>
      <c r="I93" s="367"/>
    </row>
    <row r="94" spans="1:9">
      <c r="A94" s="2" t="s">
        <v>33</v>
      </c>
      <c r="B94" s="362" t="s">
        <v>34</v>
      </c>
      <c r="C94" s="362" t="s">
        <v>4</v>
      </c>
      <c r="D94" s="362">
        <v>222188.87</v>
      </c>
      <c r="F94" s="366">
        <v>1375449262.3699999</v>
      </c>
      <c r="H94" s="366">
        <v>222188.9</v>
      </c>
    </row>
    <row r="95" spans="1:9">
      <c r="A95" s="2" t="s">
        <v>35</v>
      </c>
      <c r="B95" s="362" t="s">
        <v>36</v>
      </c>
      <c r="C95" s="362" t="s">
        <v>3</v>
      </c>
      <c r="F95" s="366">
        <v>27308550.09</v>
      </c>
      <c r="H95" s="366">
        <v>4411.3999999999996</v>
      </c>
    </row>
    <row r="96" spans="1:9">
      <c r="A96" s="2" t="s">
        <v>659</v>
      </c>
      <c r="B96" s="362" t="s">
        <v>443</v>
      </c>
      <c r="C96" s="362" t="s">
        <v>4</v>
      </c>
      <c r="D96" s="362">
        <v>-100017.17</v>
      </c>
      <c r="F96" s="366">
        <v>-619151279.23000002</v>
      </c>
      <c r="H96" s="366">
        <v>-100017.17</v>
      </c>
    </row>
    <row r="97" spans="1:9">
      <c r="A97" s="360" t="s">
        <v>1358</v>
      </c>
      <c r="B97" s="364" t="s">
        <v>1359</v>
      </c>
      <c r="C97" s="364"/>
      <c r="D97" s="364"/>
      <c r="E97" s="364"/>
      <c r="F97" s="367">
        <v>-591389.07999999996</v>
      </c>
      <c r="G97" s="367"/>
      <c r="H97" s="367">
        <v>-95.53</v>
      </c>
      <c r="I97" s="367"/>
    </row>
    <row r="98" spans="1:9">
      <c r="A98" s="2" t="s">
        <v>38</v>
      </c>
      <c r="B98" s="362" t="s">
        <v>39</v>
      </c>
      <c r="C98" s="362" t="s">
        <v>4</v>
      </c>
      <c r="D98" s="362">
        <v>-28.03</v>
      </c>
      <c r="F98" s="366">
        <v>-173518.31</v>
      </c>
      <c r="H98" s="366">
        <v>-28.03</v>
      </c>
    </row>
    <row r="99" spans="1:9">
      <c r="A99" s="2" t="s">
        <v>29</v>
      </c>
      <c r="B99" s="362" t="s">
        <v>30</v>
      </c>
      <c r="C99" s="362" t="s">
        <v>3</v>
      </c>
      <c r="F99" s="366">
        <v>-417870.77</v>
      </c>
      <c r="H99" s="366">
        <v>-67.5</v>
      </c>
    </row>
    <row r="100" spans="1:9">
      <c r="A100" s="360" t="s">
        <v>1092</v>
      </c>
      <c r="B100" s="364" t="s">
        <v>333</v>
      </c>
      <c r="C100" s="364"/>
      <c r="D100" s="364"/>
      <c r="E100" s="364"/>
      <c r="F100" s="367">
        <v>1383849991.3399999</v>
      </c>
      <c r="G100" s="367"/>
      <c r="H100" s="367">
        <v>223545.94</v>
      </c>
      <c r="I100" s="367"/>
    </row>
    <row r="101" spans="1:9">
      <c r="A101" s="360" t="s">
        <v>1093</v>
      </c>
      <c r="B101" s="364" t="s">
        <v>1094</v>
      </c>
      <c r="C101" s="364"/>
      <c r="D101" s="364"/>
      <c r="E101" s="364"/>
      <c r="F101" s="367">
        <v>351468865</v>
      </c>
      <c r="G101" s="367"/>
      <c r="H101" s="367">
        <v>56775.98</v>
      </c>
      <c r="I101" s="367"/>
    </row>
    <row r="102" spans="1:9">
      <c r="A102" s="360" t="s">
        <v>1095</v>
      </c>
      <c r="B102" s="364" t="s">
        <v>1096</v>
      </c>
      <c r="C102" s="364"/>
      <c r="D102" s="364"/>
      <c r="E102" s="364"/>
      <c r="F102" s="367">
        <v>351468865</v>
      </c>
      <c r="G102" s="367"/>
      <c r="H102" s="367">
        <v>56775.98</v>
      </c>
      <c r="I102" s="367"/>
    </row>
    <row r="103" spans="1:9">
      <c r="A103" s="2" t="s">
        <v>47</v>
      </c>
      <c r="B103" s="362" t="s">
        <v>40</v>
      </c>
      <c r="C103" s="362" t="s">
        <v>3</v>
      </c>
      <c r="F103" s="366">
        <v>314326165</v>
      </c>
      <c r="H103" s="366">
        <v>50775.98</v>
      </c>
    </row>
    <row r="104" spans="1:9">
      <c r="A104" s="2" t="s">
        <v>830</v>
      </c>
      <c r="B104" s="362" t="s">
        <v>831</v>
      </c>
      <c r="C104" s="362" t="s">
        <v>4</v>
      </c>
      <c r="D104" s="362">
        <v>6000</v>
      </c>
      <c r="F104" s="366">
        <v>37142700</v>
      </c>
      <c r="H104" s="366">
        <v>6000</v>
      </c>
    </row>
    <row r="105" spans="1:9">
      <c r="A105" s="360" t="s">
        <v>1097</v>
      </c>
      <c r="B105" s="364" t="s">
        <v>883</v>
      </c>
      <c r="C105" s="364"/>
      <c r="D105" s="364"/>
      <c r="E105" s="364"/>
      <c r="F105" s="367">
        <v>891664699.55999994</v>
      </c>
      <c r="G105" s="367"/>
      <c r="H105" s="367">
        <v>144038.75</v>
      </c>
      <c r="I105" s="367"/>
    </row>
    <row r="106" spans="1:9">
      <c r="A106" s="360" t="s">
        <v>1098</v>
      </c>
      <c r="B106" s="364" t="s">
        <v>1099</v>
      </c>
      <c r="C106" s="364"/>
      <c r="D106" s="364"/>
      <c r="E106" s="364"/>
      <c r="F106" s="367">
        <v>225148403.03</v>
      </c>
      <c r="G106" s="367"/>
      <c r="H106" s="367">
        <v>36370.29</v>
      </c>
      <c r="I106" s="367"/>
    </row>
    <row r="107" spans="1:9">
      <c r="A107" s="2" t="s">
        <v>41</v>
      </c>
      <c r="B107" s="362" t="s">
        <v>42</v>
      </c>
      <c r="C107" s="362" t="s">
        <v>3</v>
      </c>
      <c r="F107" s="366">
        <v>300983680.02999997</v>
      </c>
      <c r="H107" s="366">
        <v>48620.65</v>
      </c>
    </row>
    <row r="108" spans="1:9">
      <c r="A108" s="2" t="s">
        <v>555</v>
      </c>
      <c r="B108" s="362" t="s">
        <v>554</v>
      </c>
      <c r="C108" s="362" t="s">
        <v>3</v>
      </c>
      <c r="F108" s="366">
        <v>37124170</v>
      </c>
      <c r="H108" s="366">
        <v>5997.01</v>
      </c>
    </row>
    <row r="109" spans="1:9">
      <c r="A109" s="2" t="s">
        <v>43</v>
      </c>
      <c r="B109" s="362" t="s">
        <v>44</v>
      </c>
      <c r="C109" s="362" t="s">
        <v>3</v>
      </c>
      <c r="F109" s="366">
        <v>-112959447</v>
      </c>
      <c r="H109" s="366">
        <v>-18247.37</v>
      </c>
    </row>
    <row r="110" spans="1:9">
      <c r="A110" s="360" t="s">
        <v>1100</v>
      </c>
      <c r="B110" s="364" t="s">
        <v>1101</v>
      </c>
      <c r="C110" s="364"/>
      <c r="D110" s="364"/>
      <c r="E110" s="364"/>
      <c r="F110" s="367">
        <v>46803597.020000003</v>
      </c>
      <c r="G110" s="367"/>
      <c r="H110" s="367">
        <v>7560.61</v>
      </c>
      <c r="I110" s="367"/>
    </row>
    <row r="111" spans="1:9">
      <c r="A111" s="2" t="s">
        <v>380</v>
      </c>
      <c r="B111" s="362" t="s">
        <v>45</v>
      </c>
      <c r="C111" s="362" t="s">
        <v>3</v>
      </c>
      <c r="F111" s="366">
        <v>91674949.019999996</v>
      </c>
      <c r="H111" s="366">
        <v>14809.09</v>
      </c>
    </row>
    <row r="112" spans="1:9">
      <c r="A112" s="2" t="s">
        <v>557</v>
      </c>
      <c r="B112" s="362" t="s">
        <v>556</v>
      </c>
      <c r="C112" s="362" t="s">
        <v>3</v>
      </c>
      <c r="F112" s="366">
        <v>8508372</v>
      </c>
      <c r="H112" s="366">
        <v>1374.44</v>
      </c>
    </row>
    <row r="113" spans="1:9">
      <c r="A113" s="2" t="s">
        <v>559</v>
      </c>
      <c r="B113" s="362" t="s">
        <v>558</v>
      </c>
      <c r="C113" s="362" t="s">
        <v>3</v>
      </c>
      <c r="F113" s="366">
        <v>-53379724</v>
      </c>
      <c r="H113" s="366">
        <v>-8622.91</v>
      </c>
    </row>
    <row r="114" spans="1:9">
      <c r="A114" s="360" t="s">
        <v>1102</v>
      </c>
      <c r="B114" s="364" t="s">
        <v>1103</v>
      </c>
      <c r="C114" s="364"/>
      <c r="D114" s="364"/>
      <c r="E114" s="364"/>
      <c r="F114" s="367">
        <v>144976035.5</v>
      </c>
      <c r="G114" s="367"/>
      <c r="H114" s="367">
        <v>23419.3</v>
      </c>
      <c r="I114" s="367"/>
    </row>
    <row r="115" spans="1:9">
      <c r="A115" s="2" t="s">
        <v>52</v>
      </c>
      <c r="B115" s="362" t="s">
        <v>46</v>
      </c>
      <c r="C115" s="362" t="s">
        <v>3</v>
      </c>
      <c r="F115" s="366">
        <v>411764113.5</v>
      </c>
      <c r="H115" s="366">
        <v>66516.02</v>
      </c>
    </row>
    <row r="116" spans="1:9">
      <c r="A116" s="2" t="s">
        <v>561</v>
      </c>
      <c r="B116" s="362" t="s">
        <v>560</v>
      </c>
      <c r="C116" s="362" t="s">
        <v>3</v>
      </c>
      <c r="F116" s="366">
        <v>41368739</v>
      </c>
      <c r="H116" s="366">
        <v>6682.67</v>
      </c>
    </row>
    <row r="117" spans="1:9">
      <c r="A117" s="2" t="s">
        <v>53</v>
      </c>
      <c r="B117" s="362" t="s">
        <v>54</v>
      </c>
      <c r="C117" s="362" t="s">
        <v>3</v>
      </c>
      <c r="F117" s="366">
        <v>-308156817</v>
      </c>
      <c r="H117" s="366">
        <v>-49779.39</v>
      </c>
    </row>
    <row r="118" spans="1:9">
      <c r="A118" s="360" t="s">
        <v>1104</v>
      </c>
      <c r="B118" s="364" t="s">
        <v>60</v>
      </c>
      <c r="C118" s="364"/>
      <c r="D118" s="364"/>
      <c r="E118" s="364"/>
      <c r="F118" s="367">
        <v>474736664.00999999</v>
      </c>
      <c r="G118" s="367"/>
      <c r="H118" s="367">
        <v>76688.55</v>
      </c>
      <c r="I118" s="367"/>
    </row>
    <row r="119" spans="1:9">
      <c r="A119" s="2" t="s">
        <v>59</v>
      </c>
      <c r="B119" s="362" t="s">
        <v>60</v>
      </c>
      <c r="C119" s="362" t="s">
        <v>3</v>
      </c>
      <c r="F119" s="366">
        <v>1066300512.01</v>
      </c>
      <c r="H119" s="366">
        <v>172249.27</v>
      </c>
    </row>
    <row r="120" spans="1:9">
      <c r="A120" s="2" t="s">
        <v>563</v>
      </c>
      <c r="B120" s="362" t="s">
        <v>562</v>
      </c>
      <c r="C120" s="362" t="s">
        <v>3</v>
      </c>
      <c r="F120" s="366">
        <v>113322874</v>
      </c>
      <c r="H120" s="366">
        <v>18306.080000000002</v>
      </c>
    </row>
    <row r="121" spans="1:9">
      <c r="A121" s="2" t="s">
        <v>61</v>
      </c>
      <c r="B121" s="362" t="s">
        <v>62</v>
      </c>
      <c r="C121" s="362" t="s">
        <v>3</v>
      </c>
      <c r="F121" s="366">
        <v>-704886722</v>
      </c>
      <c r="H121" s="366">
        <v>-113866.8</v>
      </c>
    </row>
    <row r="122" spans="1:9">
      <c r="A122" s="360" t="s">
        <v>1105</v>
      </c>
      <c r="B122" s="364" t="s">
        <v>1106</v>
      </c>
      <c r="C122" s="364"/>
      <c r="D122" s="364"/>
      <c r="E122" s="364"/>
      <c r="F122" s="367">
        <v>140716426.78</v>
      </c>
      <c r="G122" s="367"/>
      <c r="H122" s="367">
        <v>22731.21</v>
      </c>
      <c r="I122" s="367"/>
    </row>
    <row r="123" spans="1:9">
      <c r="A123" s="360" t="s">
        <v>1107</v>
      </c>
      <c r="B123" s="364" t="s">
        <v>49</v>
      </c>
      <c r="C123" s="364"/>
      <c r="D123" s="364"/>
      <c r="E123" s="364"/>
      <c r="F123" s="367">
        <v>-1</v>
      </c>
      <c r="G123" s="367"/>
      <c r="H123" s="367">
        <v>0</v>
      </c>
      <c r="I123" s="367"/>
    </row>
    <row r="124" spans="1:9">
      <c r="A124" s="2" t="s">
        <v>48</v>
      </c>
      <c r="B124" s="362" t="s">
        <v>49</v>
      </c>
      <c r="C124" s="362" t="s">
        <v>3</v>
      </c>
      <c r="F124" s="366">
        <v>18766649</v>
      </c>
      <c r="H124" s="366">
        <v>3031.55</v>
      </c>
    </row>
    <row r="125" spans="1:9">
      <c r="A125" s="2" t="s">
        <v>50</v>
      </c>
      <c r="B125" s="362" t="s">
        <v>51</v>
      </c>
      <c r="C125" s="362" t="s">
        <v>3</v>
      </c>
      <c r="F125" s="366">
        <v>-18766650</v>
      </c>
      <c r="H125" s="366">
        <v>-3031.55</v>
      </c>
    </row>
    <row r="126" spans="1:9">
      <c r="A126" s="360" t="s">
        <v>1108</v>
      </c>
      <c r="B126" s="364" t="s">
        <v>1109</v>
      </c>
      <c r="C126" s="364"/>
      <c r="D126" s="364"/>
      <c r="E126" s="364"/>
      <c r="F126" s="367">
        <v>140716427.78</v>
      </c>
      <c r="G126" s="367"/>
      <c r="H126" s="367">
        <v>22731.21</v>
      </c>
      <c r="I126" s="367"/>
    </row>
    <row r="127" spans="1:9">
      <c r="A127" s="2" t="s">
        <v>55</v>
      </c>
      <c r="B127" s="362" t="s">
        <v>56</v>
      </c>
      <c r="C127" s="362" t="s">
        <v>3</v>
      </c>
      <c r="F127" s="366">
        <v>280215227.77999997</v>
      </c>
      <c r="H127" s="366">
        <v>45265.73</v>
      </c>
    </row>
    <row r="128" spans="1:9">
      <c r="A128" s="2" t="s">
        <v>57</v>
      </c>
      <c r="B128" s="362" t="s">
        <v>58</v>
      </c>
      <c r="C128" s="362" t="s">
        <v>3</v>
      </c>
      <c r="F128" s="366">
        <v>-139498800</v>
      </c>
      <c r="H128" s="366">
        <v>-22534.52</v>
      </c>
    </row>
    <row r="129" spans="1:9">
      <c r="A129" s="360" t="s">
        <v>63</v>
      </c>
      <c r="B129" s="364" t="s">
        <v>320</v>
      </c>
      <c r="C129" s="364"/>
      <c r="D129" s="364"/>
      <c r="E129" s="364"/>
      <c r="F129" s="367">
        <v>2073863148.04</v>
      </c>
      <c r="G129" s="367"/>
      <c r="H129" s="367">
        <v>335009.91999999998</v>
      </c>
      <c r="I129" s="367"/>
    </row>
    <row r="130" spans="1:9">
      <c r="A130" s="360" t="s">
        <v>1110</v>
      </c>
      <c r="B130" s="364" t="s">
        <v>322</v>
      </c>
      <c r="C130" s="364"/>
      <c r="D130" s="364"/>
      <c r="E130" s="364"/>
      <c r="F130" s="367">
        <v>2073863148.04</v>
      </c>
      <c r="G130" s="367"/>
      <c r="H130" s="367">
        <v>335009.91999999998</v>
      </c>
      <c r="I130" s="367"/>
    </row>
    <row r="131" spans="1:9">
      <c r="A131" s="360" t="s">
        <v>1111</v>
      </c>
      <c r="B131" s="364" t="s">
        <v>1112</v>
      </c>
      <c r="C131" s="364"/>
      <c r="D131" s="364"/>
      <c r="E131" s="364"/>
      <c r="F131" s="367">
        <v>2073863148.04</v>
      </c>
      <c r="G131" s="367"/>
      <c r="H131" s="367">
        <v>335009.91999999998</v>
      </c>
      <c r="I131" s="367"/>
    </row>
    <row r="132" spans="1:9">
      <c r="A132" s="360" t="s">
        <v>1113</v>
      </c>
      <c r="B132" s="364" t="s">
        <v>1114</v>
      </c>
      <c r="C132" s="364"/>
      <c r="D132" s="364"/>
      <c r="E132" s="364"/>
      <c r="F132" s="367">
        <v>346456581.83999997</v>
      </c>
      <c r="G132" s="367"/>
      <c r="H132" s="367">
        <v>55966.3</v>
      </c>
      <c r="I132" s="367"/>
    </row>
    <row r="133" spans="1:9">
      <c r="A133" s="2" t="s">
        <v>952</v>
      </c>
      <c r="B133" s="362" t="s">
        <v>953</v>
      </c>
      <c r="C133" s="362" t="s">
        <v>4</v>
      </c>
      <c r="D133" s="362">
        <v>55966.3</v>
      </c>
      <c r="F133" s="366">
        <v>346456581.83999997</v>
      </c>
      <c r="H133" s="366">
        <v>55966.3</v>
      </c>
    </row>
    <row r="134" spans="1:9">
      <c r="A134" s="360" t="s">
        <v>1115</v>
      </c>
      <c r="B134" s="364" t="s">
        <v>1116</v>
      </c>
      <c r="C134" s="364"/>
      <c r="D134" s="364"/>
      <c r="E134" s="364"/>
      <c r="F134" s="367">
        <v>1072506437.76</v>
      </c>
      <c r="G134" s="367"/>
      <c r="H134" s="367">
        <v>173251.78</v>
      </c>
      <c r="I134" s="367"/>
    </row>
    <row r="135" spans="1:9">
      <c r="A135" s="360" t="s">
        <v>1117</v>
      </c>
      <c r="B135" s="364" t="s">
        <v>1118</v>
      </c>
      <c r="C135" s="364"/>
      <c r="D135" s="364"/>
      <c r="E135" s="364"/>
      <c r="F135" s="367">
        <v>13447607.48</v>
      </c>
      <c r="G135" s="367"/>
      <c r="H135" s="367">
        <v>2172.3200000000002</v>
      </c>
      <c r="I135" s="367"/>
    </row>
    <row r="136" spans="1:9">
      <c r="A136" s="2" t="s">
        <v>463</v>
      </c>
      <c r="B136" s="362" t="s">
        <v>464</v>
      </c>
      <c r="C136" s="362" t="s">
        <v>3</v>
      </c>
      <c r="F136" s="366">
        <v>12332718</v>
      </c>
      <c r="H136" s="366">
        <v>1992.22</v>
      </c>
    </row>
    <row r="137" spans="1:9">
      <c r="A137" s="2" t="s">
        <v>66</v>
      </c>
      <c r="B137" s="362" t="s">
        <v>67</v>
      </c>
      <c r="C137" s="362" t="s">
        <v>3</v>
      </c>
      <c r="F137" s="366">
        <v>664039.01</v>
      </c>
      <c r="H137" s="366">
        <v>107.27</v>
      </c>
    </row>
    <row r="138" spans="1:9">
      <c r="A138" s="2" t="s">
        <v>660</v>
      </c>
      <c r="B138" s="362" t="s">
        <v>661</v>
      </c>
      <c r="C138" s="362" t="s">
        <v>4</v>
      </c>
      <c r="D138" s="362">
        <v>72.83</v>
      </c>
      <c r="F138" s="366">
        <v>450850.47</v>
      </c>
      <c r="H138" s="366">
        <v>72.83</v>
      </c>
    </row>
    <row r="139" spans="1:9">
      <c r="A139" s="360" t="s">
        <v>1119</v>
      </c>
      <c r="B139" s="364" t="s">
        <v>1120</v>
      </c>
      <c r="C139" s="364"/>
      <c r="D139" s="364"/>
      <c r="E139" s="364"/>
      <c r="F139" s="367">
        <v>50514.07</v>
      </c>
      <c r="G139" s="367"/>
      <c r="H139" s="367">
        <v>8.16</v>
      </c>
      <c r="I139" s="367"/>
    </row>
    <row r="140" spans="1:9">
      <c r="A140" s="2" t="s">
        <v>662</v>
      </c>
      <c r="B140" s="362" t="s">
        <v>663</v>
      </c>
      <c r="C140" s="362" t="s">
        <v>4</v>
      </c>
      <c r="D140" s="362">
        <v>8.16</v>
      </c>
      <c r="F140" s="366">
        <v>50514.07</v>
      </c>
      <c r="H140" s="366">
        <v>8.16</v>
      </c>
    </row>
    <row r="141" spans="1:9">
      <c r="A141" s="360" t="s">
        <v>1121</v>
      </c>
      <c r="B141" s="364" t="s">
        <v>1122</v>
      </c>
      <c r="C141" s="364"/>
      <c r="D141" s="364"/>
      <c r="E141" s="364"/>
      <c r="F141" s="367">
        <v>9216460</v>
      </c>
      <c r="G141" s="367"/>
      <c r="H141" s="367">
        <v>1488.82</v>
      </c>
      <c r="I141" s="367"/>
    </row>
    <row r="142" spans="1:9">
      <c r="A142" s="2" t="s">
        <v>954</v>
      </c>
      <c r="B142" s="362" t="s">
        <v>955</v>
      </c>
      <c r="C142" s="362" t="s">
        <v>3</v>
      </c>
      <c r="F142" s="366">
        <v>423500</v>
      </c>
      <c r="H142" s="366">
        <v>68.41</v>
      </c>
    </row>
    <row r="143" spans="1:9">
      <c r="A143" s="2" t="s">
        <v>465</v>
      </c>
      <c r="B143" s="362" t="s">
        <v>466</v>
      </c>
      <c r="C143" s="362" t="s">
        <v>3</v>
      </c>
      <c r="F143" s="366">
        <v>8792960</v>
      </c>
      <c r="H143" s="366">
        <v>1420.41</v>
      </c>
    </row>
    <row r="144" spans="1:9">
      <c r="A144" s="360" t="s">
        <v>1123</v>
      </c>
      <c r="B144" s="364" t="s">
        <v>1124</v>
      </c>
      <c r="C144" s="364"/>
      <c r="D144" s="364"/>
      <c r="E144" s="364"/>
      <c r="F144" s="367">
        <v>147825346.00999999</v>
      </c>
      <c r="G144" s="367"/>
      <c r="H144" s="367">
        <v>23879.58</v>
      </c>
      <c r="I144" s="367"/>
    </row>
    <row r="145" spans="1:9">
      <c r="A145" s="2" t="s">
        <v>68</v>
      </c>
      <c r="B145" s="362" t="s">
        <v>956</v>
      </c>
      <c r="C145" s="362" t="s">
        <v>4</v>
      </c>
      <c r="D145" s="362">
        <v>23879.58</v>
      </c>
      <c r="F145" s="366">
        <v>147825346.00999999</v>
      </c>
      <c r="H145" s="366">
        <v>23879.58</v>
      </c>
    </row>
    <row r="146" spans="1:9">
      <c r="A146" s="360" t="s">
        <v>1125</v>
      </c>
      <c r="B146" s="364" t="s">
        <v>1126</v>
      </c>
      <c r="C146" s="364"/>
      <c r="D146" s="364"/>
      <c r="E146" s="364"/>
      <c r="F146" s="367">
        <v>39393713.509999998</v>
      </c>
      <c r="G146" s="367"/>
      <c r="H146" s="367">
        <v>6363.63</v>
      </c>
      <c r="I146" s="367"/>
    </row>
    <row r="147" spans="1:9">
      <c r="A147" s="2" t="s">
        <v>69</v>
      </c>
      <c r="B147" s="362" t="s">
        <v>70</v>
      </c>
      <c r="C147" s="362" t="s">
        <v>3</v>
      </c>
      <c r="F147" s="366">
        <v>4140123</v>
      </c>
      <c r="H147" s="366">
        <v>668.79</v>
      </c>
    </row>
    <row r="148" spans="1:9">
      <c r="A148" s="2" t="s">
        <v>71</v>
      </c>
      <c r="B148" s="362" t="s">
        <v>72</v>
      </c>
      <c r="C148" s="362" t="s">
        <v>3</v>
      </c>
      <c r="F148" s="366">
        <v>863536</v>
      </c>
      <c r="H148" s="366">
        <v>139.49</v>
      </c>
    </row>
    <row r="149" spans="1:9">
      <c r="A149" s="2" t="s">
        <v>665</v>
      </c>
      <c r="B149" s="362" t="s">
        <v>666</v>
      </c>
      <c r="C149" s="362" t="s">
        <v>4</v>
      </c>
      <c r="D149" s="362">
        <v>4526.57</v>
      </c>
      <c r="F149" s="366">
        <v>28021505.260000002</v>
      </c>
      <c r="H149" s="366">
        <v>4526.57</v>
      </c>
    </row>
    <row r="150" spans="1:9">
      <c r="A150" s="2" t="s">
        <v>564</v>
      </c>
      <c r="B150" s="362" t="s">
        <v>667</v>
      </c>
      <c r="C150" s="362" t="s">
        <v>4</v>
      </c>
      <c r="D150" s="362">
        <v>1028.77</v>
      </c>
      <c r="F150" s="366">
        <v>6368549.25</v>
      </c>
      <c r="H150" s="366">
        <v>1028.77</v>
      </c>
    </row>
    <row r="151" spans="1:9">
      <c r="A151" s="360" t="s">
        <v>1127</v>
      </c>
      <c r="B151" s="364" t="s">
        <v>876</v>
      </c>
      <c r="C151" s="364"/>
      <c r="D151" s="364"/>
      <c r="E151" s="364"/>
      <c r="F151" s="367">
        <v>862572796.69000006</v>
      </c>
      <c r="G151" s="367"/>
      <c r="H151" s="367">
        <v>139339.26999999999</v>
      </c>
      <c r="I151" s="367"/>
    </row>
    <row r="152" spans="1:9">
      <c r="A152" s="360" t="s">
        <v>1128</v>
      </c>
      <c r="B152" s="364" t="s">
        <v>1129</v>
      </c>
      <c r="C152" s="364"/>
      <c r="D152" s="364"/>
      <c r="E152" s="364"/>
      <c r="F152" s="367">
        <v>415328690.19</v>
      </c>
      <c r="G152" s="367"/>
      <c r="H152" s="367">
        <v>67091.839999999997</v>
      </c>
      <c r="I152" s="367"/>
    </row>
    <row r="153" spans="1:9">
      <c r="A153" s="2" t="s">
        <v>668</v>
      </c>
      <c r="B153" s="362" t="s">
        <v>669</v>
      </c>
      <c r="C153" s="362" t="s">
        <v>4</v>
      </c>
      <c r="D153" s="362">
        <v>2666.7</v>
      </c>
      <c r="F153" s="366">
        <v>16508073.01</v>
      </c>
      <c r="H153" s="366">
        <v>2666.7</v>
      </c>
    </row>
    <row r="154" spans="1:9">
      <c r="A154" s="2" t="s">
        <v>448</v>
      </c>
      <c r="B154" s="362" t="s">
        <v>449</v>
      </c>
      <c r="C154" s="362" t="s">
        <v>4</v>
      </c>
      <c r="D154" s="362">
        <v>16881.91</v>
      </c>
      <c r="F154" s="366">
        <v>104506619.76000001</v>
      </c>
      <c r="H154" s="366">
        <v>16881.91</v>
      </c>
    </row>
    <row r="155" spans="1:9">
      <c r="A155" s="2" t="s">
        <v>670</v>
      </c>
      <c r="B155" s="362" t="s">
        <v>671</v>
      </c>
      <c r="C155" s="362" t="s">
        <v>3</v>
      </c>
      <c r="F155" s="366">
        <v>294313997.42000002</v>
      </c>
      <c r="H155" s="366">
        <v>47543.23</v>
      </c>
    </row>
    <row r="156" spans="1:9">
      <c r="A156" s="360" t="s">
        <v>1360</v>
      </c>
      <c r="B156" s="364" t="s">
        <v>1361</v>
      </c>
      <c r="C156" s="364"/>
      <c r="D156" s="364"/>
      <c r="E156" s="364"/>
      <c r="F156" s="367">
        <v>78251880.319999993</v>
      </c>
      <c r="G156" s="367"/>
      <c r="H156" s="367">
        <v>12640.74</v>
      </c>
      <c r="I156" s="367"/>
    </row>
    <row r="157" spans="1:9">
      <c r="A157" s="2" t="s">
        <v>1362</v>
      </c>
      <c r="B157" s="362" t="s">
        <v>1363</v>
      </c>
      <c r="C157" s="362" t="s">
        <v>3</v>
      </c>
      <c r="F157" s="366">
        <v>78251880.319999993</v>
      </c>
      <c r="H157" s="366">
        <v>12640.74</v>
      </c>
    </row>
    <row r="158" spans="1:9">
      <c r="A158" s="360" t="s">
        <v>1130</v>
      </c>
      <c r="B158" s="364" t="s">
        <v>1131</v>
      </c>
      <c r="C158" s="364"/>
      <c r="D158" s="364"/>
      <c r="E158" s="364"/>
      <c r="F158" s="367">
        <v>368992226.18000001</v>
      </c>
      <c r="G158" s="367"/>
      <c r="H158" s="367">
        <v>59606.69</v>
      </c>
      <c r="I158" s="367"/>
    </row>
    <row r="159" spans="1:9">
      <c r="A159" s="2" t="s">
        <v>672</v>
      </c>
      <c r="B159" s="362" t="s">
        <v>673</v>
      </c>
      <c r="C159" s="362" t="s">
        <v>4</v>
      </c>
      <c r="D159" s="362">
        <v>49751.519999999997</v>
      </c>
      <c r="F159" s="366">
        <v>307984296.98000002</v>
      </c>
      <c r="H159" s="366">
        <v>49751.519999999997</v>
      </c>
    </row>
    <row r="160" spans="1:9">
      <c r="A160" s="2" t="s">
        <v>1038</v>
      </c>
      <c r="B160" s="362" t="s">
        <v>1364</v>
      </c>
      <c r="C160" s="362" t="s">
        <v>3</v>
      </c>
      <c r="F160" s="366">
        <v>61007929.200000003</v>
      </c>
      <c r="H160" s="366">
        <v>9855.17</v>
      </c>
    </row>
    <row r="161" spans="1:9">
      <c r="A161" s="360" t="s">
        <v>1132</v>
      </c>
      <c r="B161" s="364" t="s">
        <v>1133</v>
      </c>
      <c r="C161" s="364"/>
      <c r="D161" s="364"/>
      <c r="E161" s="364"/>
      <c r="F161" s="367">
        <v>283688617.48000002</v>
      </c>
      <c r="G161" s="367"/>
      <c r="H161" s="367">
        <v>45826.82</v>
      </c>
      <c r="I161" s="367"/>
    </row>
    <row r="162" spans="1:9">
      <c r="A162" s="360" t="s">
        <v>1134</v>
      </c>
      <c r="B162" s="364" t="s">
        <v>1135</v>
      </c>
      <c r="C162" s="364"/>
      <c r="D162" s="364"/>
      <c r="E162" s="364"/>
      <c r="F162" s="367">
        <v>283688617.48000002</v>
      </c>
      <c r="G162" s="367"/>
      <c r="H162" s="367">
        <v>45826.82</v>
      </c>
      <c r="I162" s="367"/>
    </row>
    <row r="163" spans="1:9">
      <c r="A163" s="2" t="s">
        <v>73</v>
      </c>
      <c r="B163" s="362" t="s">
        <v>74</v>
      </c>
      <c r="C163" s="362" t="s">
        <v>3</v>
      </c>
      <c r="F163" s="366">
        <v>283688617.48000002</v>
      </c>
      <c r="H163" s="366">
        <v>45826.82</v>
      </c>
    </row>
    <row r="164" spans="1:9">
      <c r="A164" s="360" t="s">
        <v>1136</v>
      </c>
      <c r="B164" s="364" t="s">
        <v>1137</v>
      </c>
      <c r="C164" s="364"/>
      <c r="D164" s="364"/>
      <c r="E164" s="364"/>
      <c r="F164" s="367">
        <v>15305</v>
      </c>
      <c r="G164" s="367"/>
      <c r="H164" s="367">
        <v>2.29</v>
      </c>
      <c r="I164" s="367"/>
    </row>
    <row r="165" spans="1:9">
      <c r="A165" s="360" t="s">
        <v>1138</v>
      </c>
      <c r="B165" s="364" t="s">
        <v>1139</v>
      </c>
      <c r="C165" s="364"/>
      <c r="D165" s="364"/>
      <c r="E165" s="364"/>
      <c r="F165" s="367">
        <v>15305</v>
      </c>
      <c r="G165" s="367"/>
      <c r="H165" s="367">
        <v>2.29</v>
      </c>
      <c r="I165" s="367"/>
    </row>
    <row r="166" spans="1:9">
      <c r="A166" s="360" t="s">
        <v>1140</v>
      </c>
      <c r="B166" s="364" t="s">
        <v>1141</v>
      </c>
      <c r="C166" s="364"/>
      <c r="D166" s="364"/>
      <c r="E166" s="364"/>
      <c r="F166" s="367">
        <v>-4554.62</v>
      </c>
      <c r="G166" s="367"/>
      <c r="H166" s="367">
        <v>-0.74</v>
      </c>
      <c r="I166" s="367"/>
    </row>
    <row r="167" spans="1:9">
      <c r="A167" s="2" t="s">
        <v>75</v>
      </c>
      <c r="B167" s="362" t="s">
        <v>76</v>
      </c>
      <c r="C167" s="362" t="s">
        <v>3</v>
      </c>
      <c r="F167" s="366">
        <v>-1664.26</v>
      </c>
      <c r="H167" s="366">
        <v>-0.27</v>
      </c>
    </row>
    <row r="168" spans="1:9">
      <c r="A168" s="2" t="s">
        <v>77</v>
      </c>
      <c r="B168" s="362" t="s">
        <v>78</v>
      </c>
      <c r="C168" s="362" t="s">
        <v>3</v>
      </c>
      <c r="F168" s="366">
        <v>-2890.36</v>
      </c>
      <c r="H168" s="366">
        <v>-0.47</v>
      </c>
    </row>
    <row r="169" spans="1:9">
      <c r="A169" s="360" t="s">
        <v>1365</v>
      </c>
      <c r="B169" s="364" t="s">
        <v>1366</v>
      </c>
      <c r="C169" s="364"/>
      <c r="D169" s="364"/>
      <c r="E169" s="364"/>
      <c r="F169" s="367">
        <v>19859.62</v>
      </c>
      <c r="G169" s="367"/>
      <c r="H169" s="367">
        <v>3.03</v>
      </c>
      <c r="I169" s="367"/>
    </row>
    <row r="170" spans="1:9">
      <c r="A170" s="2" t="s">
        <v>467</v>
      </c>
      <c r="B170" s="362" t="s">
        <v>468</v>
      </c>
      <c r="C170" s="362" t="s">
        <v>3</v>
      </c>
      <c r="F170" s="366">
        <v>18739.990000000002</v>
      </c>
      <c r="H170" s="366">
        <v>3.03</v>
      </c>
    </row>
    <row r="171" spans="1:9">
      <c r="A171" s="2" t="s">
        <v>79</v>
      </c>
      <c r="B171" s="362" t="s">
        <v>80</v>
      </c>
      <c r="C171" s="362" t="s">
        <v>4</v>
      </c>
      <c r="F171" s="366">
        <v>0.03</v>
      </c>
      <c r="H171" s="366">
        <v>0</v>
      </c>
    </row>
    <row r="172" spans="1:9">
      <c r="A172" s="2" t="s">
        <v>674</v>
      </c>
      <c r="B172" s="362" t="s">
        <v>675</v>
      </c>
      <c r="C172" s="362" t="s">
        <v>295</v>
      </c>
      <c r="F172" s="366">
        <v>222.52</v>
      </c>
      <c r="H172" s="366">
        <v>0</v>
      </c>
    </row>
    <row r="173" spans="1:9">
      <c r="A173" s="2" t="s">
        <v>957</v>
      </c>
      <c r="B173" s="362" t="s">
        <v>958</v>
      </c>
      <c r="C173" s="362" t="s">
        <v>183</v>
      </c>
      <c r="F173" s="366">
        <v>898.09</v>
      </c>
      <c r="H173" s="366">
        <v>0</v>
      </c>
    </row>
    <row r="174" spans="1:9">
      <c r="A174" s="2" t="s">
        <v>832</v>
      </c>
      <c r="B174" s="362" t="s">
        <v>833</v>
      </c>
      <c r="C174" s="362" t="s">
        <v>3</v>
      </c>
      <c r="F174" s="366">
        <v>-1.01</v>
      </c>
      <c r="H174" s="366">
        <v>0</v>
      </c>
    </row>
    <row r="175" spans="1:9">
      <c r="A175" s="360" t="s">
        <v>1142</v>
      </c>
      <c r="B175" s="364" t="s">
        <v>1143</v>
      </c>
      <c r="C175" s="364"/>
      <c r="D175" s="364"/>
      <c r="E175" s="364"/>
      <c r="F175" s="367">
        <v>371196205.95999998</v>
      </c>
      <c r="G175" s="367"/>
      <c r="H175" s="367">
        <v>59962.73</v>
      </c>
      <c r="I175" s="367"/>
    </row>
    <row r="176" spans="1:9">
      <c r="A176" s="360" t="s">
        <v>1144</v>
      </c>
      <c r="B176" s="364" t="s">
        <v>834</v>
      </c>
      <c r="C176" s="364"/>
      <c r="D176" s="364"/>
      <c r="E176" s="364"/>
      <c r="F176" s="367">
        <v>107909247</v>
      </c>
      <c r="G176" s="367"/>
      <c r="H176" s="367">
        <v>17431.580000000002</v>
      </c>
      <c r="I176" s="367"/>
    </row>
    <row r="177" spans="1:9">
      <c r="A177" s="2" t="s">
        <v>81</v>
      </c>
      <c r="B177" s="362" t="s">
        <v>82</v>
      </c>
      <c r="C177" s="362" t="s">
        <v>3</v>
      </c>
      <c r="F177" s="366">
        <v>26337</v>
      </c>
      <c r="H177" s="366">
        <v>4.25</v>
      </c>
    </row>
    <row r="178" spans="1:9">
      <c r="A178" s="2" t="s">
        <v>83</v>
      </c>
      <c r="B178" s="362" t="s">
        <v>834</v>
      </c>
      <c r="C178" s="362" t="s">
        <v>3</v>
      </c>
      <c r="F178" s="366">
        <v>64490517</v>
      </c>
      <c r="H178" s="366">
        <v>10417.74</v>
      </c>
    </row>
    <row r="179" spans="1:9">
      <c r="A179" s="2" t="s">
        <v>676</v>
      </c>
      <c r="B179" s="362" t="s">
        <v>677</v>
      </c>
      <c r="C179" s="362" t="s">
        <v>3</v>
      </c>
      <c r="F179" s="366">
        <v>2231971</v>
      </c>
      <c r="H179" s="366">
        <v>360.55</v>
      </c>
    </row>
    <row r="180" spans="1:9">
      <c r="A180" s="2" t="s">
        <v>86</v>
      </c>
      <c r="B180" s="362" t="s">
        <v>87</v>
      </c>
      <c r="C180" s="362" t="s">
        <v>3</v>
      </c>
      <c r="F180" s="366">
        <v>2365747</v>
      </c>
      <c r="H180" s="366">
        <v>382.16</v>
      </c>
    </row>
    <row r="181" spans="1:9">
      <c r="A181" s="2" t="s">
        <v>84</v>
      </c>
      <c r="B181" s="362" t="s">
        <v>85</v>
      </c>
      <c r="C181" s="362" t="s">
        <v>3</v>
      </c>
      <c r="F181" s="366">
        <v>353342</v>
      </c>
      <c r="H181" s="366">
        <v>57.08</v>
      </c>
    </row>
    <row r="182" spans="1:9">
      <c r="A182" s="2" t="s">
        <v>678</v>
      </c>
      <c r="B182" s="362" t="s">
        <v>679</v>
      </c>
      <c r="C182" s="362" t="s">
        <v>3</v>
      </c>
      <c r="F182" s="366">
        <v>819302</v>
      </c>
      <c r="H182" s="366">
        <v>132.35</v>
      </c>
    </row>
    <row r="183" spans="1:9">
      <c r="A183" s="2" t="s">
        <v>88</v>
      </c>
      <c r="B183" s="362" t="s">
        <v>89</v>
      </c>
      <c r="C183" s="362" t="s">
        <v>3</v>
      </c>
      <c r="F183" s="366">
        <v>27944744</v>
      </c>
      <c r="H183" s="366">
        <v>4514.17</v>
      </c>
    </row>
    <row r="184" spans="1:9">
      <c r="A184" s="2" t="s">
        <v>1008</v>
      </c>
      <c r="B184" s="362" t="s">
        <v>1009</v>
      </c>
      <c r="C184" s="362" t="s">
        <v>3</v>
      </c>
      <c r="F184" s="366">
        <v>5700000</v>
      </c>
      <c r="H184" s="366">
        <v>920.77</v>
      </c>
    </row>
    <row r="185" spans="1:9">
      <c r="A185" s="2" t="s">
        <v>680</v>
      </c>
      <c r="B185" s="362" t="s">
        <v>681</v>
      </c>
      <c r="C185" s="362" t="s">
        <v>3</v>
      </c>
      <c r="F185" s="366">
        <v>405442</v>
      </c>
      <c r="H185" s="366">
        <v>65.489999999999995</v>
      </c>
    </row>
    <row r="186" spans="1:9">
      <c r="A186" s="2" t="s">
        <v>566</v>
      </c>
      <c r="B186" s="362" t="s">
        <v>565</v>
      </c>
      <c r="C186" s="362" t="s">
        <v>3</v>
      </c>
      <c r="F186" s="366">
        <v>2002000</v>
      </c>
      <c r="H186" s="366">
        <v>323.39999999999998</v>
      </c>
    </row>
    <row r="187" spans="1:9">
      <c r="A187" s="2" t="s">
        <v>1367</v>
      </c>
      <c r="B187" s="362" t="s">
        <v>1368</v>
      </c>
      <c r="C187" s="362" t="s">
        <v>3</v>
      </c>
      <c r="F187" s="366">
        <v>1569845</v>
      </c>
      <c r="H187" s="366">
        <v>253.59</v>
      </c>
    </row>
    <row r="188" spans="1:9">
      <c r="A188" s="360" t="s">
        <v>1145</v>
      </c>
      <c r="B188" s="364" t="s">
        <v>1146</v>
      </c>
      <c r="C188" s="364"/>
      <c r="D188" s="364"/>
      <c r="E188" s="364"/>
      <c r="F188" s="367">
        <v>263286957.52000001</v>
      </c>
      <c r="G188" s="367"/>
      <c r="H188" s="367">
        <v>42531.15</v>
      </c>
      <c r="I188" s="367"/>
    </row>
    <row r="189" spans="1:9">
      <c r="A189" s="2" t="s">
        <v>93</v>
      </c>
      <c r="B189" s="362" t="s">
        <v>90</v>
      </c>
      <c r="C189" s="362" t="s">
        <v>4</v>
      </c>
      <c r="D189" s="362">
        <v>1372.53</v>
      </c>
      <c r="F189" s="366">
        <v>8496578.3399999999</v>
      </c>
      <c r="H189" s="366">
        <v>1372.53</v>
      </c>
    </row>
    <row r="190" spans="1:9">
      <c r="A190" s="2" t="s">
        <v>94</v>
      </c>
      <c r="B190" s="362" t="s">
        <v>91</v>
      </c>
      <c r="C190" s="362" t="s">
        <v>4</v>
      </c>
      <c r="D190" s="362">
        <v>6750</v>
      </c>
      <c r="F190" s="366">
        <v>41785537.5</v>
      </c>
      <c r="H190" s="366">
        <v>6750</v>
      </c>
    </row>
    <row r="191" spans="1:9">
      <c r="A191" s="2" t="s">
        <v>1369</v>
      </c>
      <c r="B191" s="362" t="s">
        <v>1370</v>
      </c>
      <c r="C191" s="362" t="s">
        <v>4</v>
      </c>
      <c r="D191" s="362">
        <v>-0.01</v>
      </c>
      <c r="F191" s="366">
        <v>-61.9</v>
      </c>
      <c r="H191" s="366">
        <v>-0.01</v>
      </c>
    </row>
    <row r="192" spans="1:9">
      <c r="A192" s="2" t="s">
        <v>682</v>
      </c>
      <c r="B192" s="362" t="s">
        <v>683</v>
      </c>
      <c r="C192" s="362" t="s">
        <v>4</v>
      </c>
      <c r="D192" s="362">
        <v>8800</v>
      </c>
      <c r="F192" s="366">
        <v>54475960</v>
      </c>
      <c r="H192" s="366">
        <v>8800</v>
      </c>
    </row>
    <row r="193" spans="1:9">
      <c r="A193" s="2" t="s">
        <v>1371</v>
      </c>
      <c r="B193" s="362" t="s">
        <v>1372</v>
      </c>
      <c r="C193" s="362" t="s">
        <v>4</v>
      </c>
      <c r="D193" s="362">
        <v>1346.1</v>
      </c>
      <c r="F193" s="366">
        <v>8332964.7400000002</v>
      </c>
      <c r="H193" s="366">
        <v>1346.1</v>
      </c>
    </row>
    <row r="194" spans="1:9">
      <c r="A194" s="2" t="s">
        <v>684</v>
      </c>
      <c r="B194" s="362" t="s">
        <v>685</v>
      </c>
      <c r="C194" s="362" t="s">
        <v>4</v>
      </c>
      <c r="D194" s="362">
        <v>7700</v>
      </c>
      <c r="F194" s="366">
        <v>47666465</v>
      </c>
      <c r="H194" s="366">
        <v>7700</v>
      </c>
    </row>
    <row r="195" spans="1:9">
      <c r="A195" s="2" t="s">
        <v>686</v>
      </c>
      <c r="B195" s="362" t="s">
        <v>687</v>
      </c>
      <c r="C195" s="362" t="s">
        <v>4</v>
      </c>
      <c r="D195" s="362">
        <v>11765.83</v>
      </c>
      <c r="F195" s="366">
        <v>72835782.319999993</v>
      </c>
      <c r="H195" s="366">
        <v>11765.83</v>
      </c>
    </row>
    <row r="196" spans="1:9">
      <c r="A196" s="2" t="s">
        <v>95</v>
      </c>
      <c r="B196" s="362" t="s">
        <v>92</v>
      </c>
      <c r="C196" s="362" t="s">
        <v>4</v>
      </c>
      <c r="D196" s="362">
        <v>4796.7</v>
      </c>
      <c r="F196" s="366">
        <v>29693731.52</v>
      </c>
      <c r="H196" s="366">
        <v>4796.7</v>
      </c>
    </row>
    <row r="197" spans="1:9">
      <c r="A197" s="2" t="s">
        <v>1010</v>
      </c>
      <c r="B197" s="362" t="s">
        <v>449</v>
      </c>
      <c r="C197" s="362" t="s">
        <v>3</v>
      </c>
      <c r="F197" s="366">
        <v>1.44</v>
      </c>
      <c r="H197" s="366">
        <v>0</v>
      </c>
    </row>
    <row r="198" spans="1:9">
      <c r="A198" s="360" t="s">
        <v>96</v>
      </c>
      <c r="B198" s="364" t="s">
        <v>1147</v>
      </c>
      <c r="C198" s="364"/>
      <c r="D198" s="364"/>
      <c r="E198" s="364"/>
      <c r="F198" s="367">
        <v>5376873523.6400003</v>
      </c>
      <c r="G198" s="367"/>
      <c r="H198" s="367">
        <v>868575.56</v>
      </c>
      <c r="I198" s="367"/>
    </row>
    <row r="199" spans="1:9">
      <c r="A199" s="360" t="s">
        <v>1148</v>
      </c>
      <c r="B199" s="364" t="s">
        <v>1149</v>
      </c>
      <c r="C199" s="364"/>
      <c r="D199" s="364"/>
      <c r="E199" s="364"/>
      <c r="F199" s="367">
        <v>5164876638.1099997</v>
      </c>
      <c r="G199" s="367"/>
      <c r="H199" s="367">
        <v>834329.76</v>
      </c>
      <c r="I199" s="367"/>
    </row>
    <row r="200" spans="1:9">
      <c r="A200" s="2" t="s">
        <v>98</v>
      </c>
      <c r="B200" s="362" t="s">
        <v>97</v>
      </c>
      <c r="C200" s="362" t="s">
        <v>3</v>
      </c>
      <c r="F200" s="368">
        <v>4724000000</v>
      </c>
      <c r="H200" s="366">
        <v>763110.92</v>
      </c>
    </row>
    <row r="201" spans="1:9">
      <c r="A201" s="360" t="s">
        <v>1150</v>
      </c>
      <c r="B201" s="364" t="s">
        <v>1151</v>
      </c>
      <c r="C201" s="364"/>
      <c r="D201" s="364"/>
      <c r="E201" s="364"/>
      <c r="F201" s="367">
        <v>57500.11</v>
      </c>
      <c r="G201" s="367"/>
      <c r="H201" s="367">
        <v>9.2899999999999991</v>
      </c>
      <c r="I201" s="367"/>
    </row>
    <row r="202" spans="1:9">
      <c r="A202" s="2" t="s">
        <v>99</v>
      </c>
      <c r="B202" s="362" t="s">
        <v>100</v>
      </c>
      <c r="C202" s="362" t="s">
        <v>3</v>
      </c>
      <c r="F202" s="366">
        <v>57500.11</v>
      </c>
      <c r="H202" s="366">
        <v>9.2899999999999991</v>
      </c>
    </row>
    <row r="203" spans="1:9">
      <c r="A203" s="360" t="s">
        <v>1373</v>
      </c>
      <c r="B203" s="364" t="s">
        <v>1374</v>
      </c>
      <c r="C203" s="364"/>
      <c r="D203" s="364"/>
      <c r="E203" s="364"/>
      <c r="F203" s="367">
        <v>440819138</v>
      </c>
      <c r="G203" s="367"/>
      <c r="H203" s="367">
        <v>71209.55</v>
      </c>
      <c r="I203" s="367"/>
    </row>
    <row r="204" spans="1:9">
      <c r="A204" s="2" t="s">
        <v>1375</v>
      </c>
      <c r="B204" s="362" t="s">
        <v>1374</v>
      </c>
      <c r="C204" s="362" t="s">
        <v>3</v>
      </c>
      <c r="F204" s="366">
        <v>440819138</v>
      </c>
      <c r="H204" s="366">
        <v>71209.55</v>
      </c>
    </row>
    <row r="205" spans="1:9">
      <c r="A205" s="360" t="s">
        <v>1152</v>
      </c>
      <c r="B205" s="364" t="s">
        <v>1153</v>
      </c>
      <c r="C205" s="364"/>
      <c r="D205" s="364"/>
      <c r="E205" s="364"/>
      <c r="F205" s="367">
        <v>212651711</v>
      </c>
      <c r="G205" s="367"/>
      <c r="H205" s="367">
        <v>34351.58</v>
      </c>
      <c r="I205" s="367"/>
    </row>
    <row r="206" spans="1:9">
      <c r="A206" s="2" t="s">
        <v>102</v>
      </c>
      <c r="B206" s="362" t="s">
        <v>101</v>
      </c>
      <c r="C206" s="362" t="s">
        <v>3</v>
      </c>
      <c r="F206" s="366">
        <v>32151128</v>
      </c>
      <c r="H206" s="366">
        <v>5193.67</v>
      </c>
    </row>
    <row r="207" spans="1:9">
      <c r="A207" s="2" t="s">
        <v>103</v>
      </c>
      <c r="B207" s="362" t="s">
        <v>104</v>
      </c>
      <c r="C207" s="362" t="s">
        <v>3</v>
      </c>
      <c r="F207" s="366">
        <v>180500583</v>
      </c>
      <c r="H207" s="366">
        <v>29157.91</v>
      </c>
    </row>
    <row r="208" spans="1:9">
      <c r="A208" s="360" t="s">
        <v>1154</v>
      </c>
      <c r="B208" s="364" t="s">
        <v>741</v>
      </c>
      <c r="C208" s="364"/>
      <c r="D208" s="364"/>
      <c r="E208" s="364"/>
      <c r="F208" s="367">
        <v>-654825.47</v>
      </c>
      <c r="G208" s="367"/>
      <c r="H208" s="367">
        <v>-105.78</v>
      </c>
      <c r="I208" s="367"/>
    </row>
    <row r="209" spans="1:9">
      <c r="A209" s="2" t="s">
        <v>106</v>
      </c>
      <c r="B209" s="362" t="s">
        <v>105</v>
      </c>
      <c r="C209" s="362" t="s">
        <v>3</v>
      </c>
      <c r="F209" s="366">
        <v>-654822.68999999994</v>
      </c>
      <c r="H209" s="366">
        <v>-105.78</v>
      </c>
    </row>
    <row r="210" spans="1:9">
      <c r="A210" s="2" t="s">
        <v>688</v>
      </c>
      <c r="B210" s="362" t="s">
        <v>359</v>
      </c>
      <c r="C210" s="362" t="s">
        <v>3</v>
      </c>
      <c r="F210" s="366">
        <v>-2.78</v>
      </c>
      <c r="H210" s="366">
        <v>0</v>
      </c>
    </row>
    <row r="211" spans="1:9">
      <c r="A211" s="360" t="s">
        <v>107</v>
      </c>
      <c r="B211" s="364" t="s">
        <v>1155</v>
      </c>
      <c r="C211" s="364"/>
      <c r="D211" s="364"/>
      <c r="E211" s="364"/>
      <c r="F211" s="367">
        <v>15366459714.02</v>
      </c>
      <c r="G211" s="367"/>
      <c r="H211" s="367">
        <v>2482562.89</v>
      </c>
      <c r="I211" s="367"/>
    </row>
    <row r="212" spans="1:9">
      <c r="A212" s="360" t="s">
        <v>1156</v>
      </c>
      <c r="B212" s="364" t="s">
        <v>1157</v>
      </c>
      <c r="C212" s="364"/>
      <c r="D212" s="364"/>
      <c r="E212" s="364"/>
      <c r="F212" s="367">
        <v>15366459714.02</v>
      </c>
      <c r="G212" s="367"/>
      <c r="H212" s="367">
        <v>2482562.89</v>
      </c>
      <c r="I212" s="367"/>
    </row>
    <row r="213" spans="1:9">
      <c r="A213" s="360" t="s">
        <v>1158</v>
      </c>
      <c r="B213" s="364" t="s">
        <v>1159</v>
      </c>
      <c r="C213" s="364"/>
      <c r="D213" s="364"/>
      <c r="E213" s="364"/>
      <c r="F213" s="367">
        <v>4644854400.1300001</v>
      </c>
      <c r="G213" s="367"/>
      <c r="H213" s="367">
        <v>750610.13</v>
      </c>
      <c r="I213" s="367"/>
    </row>
    <row r="214" spans="1:9">
      <c r="A214" s="360" t="s">
        <v>1160</v>
      </c>
      <c r="B214" s="364" t="s">
        <v>1161</v>
      </c>
      <c r="C214" s="364"/>
      <c r="D214" s="364"/>
      <c r="E214" s="364"/>
      <c r="F214" s="367">
        <v>4644854400.1300001</v>
      </c>
      <c r="G214" s="367"/>
      <c r="H214" s="367">
        <v>750610.13</v>
      </c>
      <c r="I214" s="367"/>
    </row>
    <row r="215" spans="1:9">
      <c r="A215" s="360" t="s">
        <v>1162</v>
      </c>
      <c r="B215" s="364" t="s">
        <v>1163</v>
      </c>
      <c r="C215" s="364"/>
      <c r="D215" s="364"/>
      <c r="E215" s="364"/>
      <c r="F215" s="367">
        <v>2078684215.3800001</v>
      </c>
      <c r="G215" s="367"/>
      <c r="H215" s="367">
        <v>335802.26</v>
      </c>
      <c r="I215" s="367"/>
    </row>
    <row r="216" spans="1:9">
      <c r="A216" s="360" t="s">
        <v>1164</v>
      </c>
      <c r="B216" s="364" t="s">
        <v>1165</v>
      </c>
      <c r="C216" s="364"/>
      <c r="D216" s="364"/>
      <c r="E216" s="364"/>
      <c r="F216" s="367">
        <v>730585188.01999998</v>
      </c>
      <c r="G216" s="367"/>
      <c r="H216" s="367">
        <v>118034.42</v>
      </c>
      <c r="I216" s="367"/>
    </row>
    <row r="217" spans="1:9">
      <c r="A217" s="2" t="s">
        <v>689</v>
      </c>
      <c r="B217" s="362" t="s">
        <v>690</v>
      </c>
      <c r="C217" s="362" t="s">
        <v>4</v>
      </c>
      <c r="D217" s="362">
        <v>110506.43</v>
      </c>
      <c r="F217" s="366">
        <v>688553177.21000004</v>
      </c>
      <c r="H217" s="366">
        <v>111228.29</v>
      </c>
    </row>
    <row r="218" spans="1:9">
      <c r="A218" s="2" t="s">
        <v>691</v>
      </c>
      <c r="B218" s="362" t="s">
        <v>692</v>
      </c>
      <c r="C218" s="362" t="s">
        <v>295</v>
      </c>
      <c r="D218" s="362">
        <v>2541.23</v>
      </c>
      <c r="F218" s="366">
        <v>17710367.899999999</v>
      </c>
      <c r="H218" s="366">
        <v>2877.23</v>
      </c>
    </row>
    <row r="219" spans="1:9">
      <c r="A219" s="2" t="s">
        <v>693</v>
      </c>
      <c r="B219" s="362" t="s">
        <v>694</v>
      </c>
      <c r="C219" s="362" t="s">
        <v>3</v>
      </c>
      <c r="F219" s="366">
        <v>24321642.91</v>
      </c>
      <c r="H219" s="366">
        <v>3928.9</v>
      </c>
    </row>
    <row r="220" spans="1:9">
      <c r="A220" s="360" t="s">
        <v>1166</v>
      </c>
      <c r="B220" s="364" t="s">
        <v>1167</v>
      </c>
      <c r="C220" s="364"/>
      <c r="D220" s="364"/>
      <c r="E220" s="364"/>
      <c r="F220" s="367">
        <v>1348099027.3599999</v>
      </c>
      <c r="G220" s="367"/>
      <c r="H220" s="367">
        <v>217767.84</v>
      </c>
      <c r="I220" s="367"/>
    </row>
    <row r="221" spans="1:9">
      <c r="A221" s="2" t="s">
        <v>114</v>
      </c>
      <c r="B221" s="362" t="s">
        <v>108</v>
      </c>
      <c r="C221" s="362" t="s">
        <v>4</v>
      </c>
      <c r="D221" s="362">
        <v>173373.12</v>
      </c>
      <c r="F221" s="366">
        <v>1065044576.34</v>
      </c>
      <c r="H221" s="366">
        <v>172046.39</v>
      </c>
    </row>
    <row r="222" spans="1:9">
      <c r="A222" s="2" t="s">
        <v>115</v>
      </c>
      <c r="B222" s="362" t="s">
        <v>109</v>
      </c>
      <c r="C222" s="362" t="s">
        <v>3</v>
      </c>
      <c r="F222" s="366">
        <v>88991888</v>
      </c>
      <c r="H222" s="366">
        <v>14375.67</v>
      </c>
    </row>
    <row r="223" spans="1:9">
      <c r="A223" s="2" t="s">
        <v>110</v>
      </c>
      <c r="B223" s="362" t="s">
        <v>111</v>
      </c>
      <c r="C223" s="362" t="s">
        <v>3</v>
      </c>
      <c r="F223" s="366">
        <v>1500000</v>
      </c>
      <c r="H223" s="366">
        <v>242.31</v>
      </c>
    </row>
    <row r="224" spans="1:9">
      <c r="A224" s="2" t="s">
        <v>112</v>
      </c>
      <c r="B224" s="362" t="s">
        <v>113</v>
      </c>
      <c r="C224" s="362" t="s">
        <v>4</v>
      </c>
      <c r="D224" s="362">
        <v>30750</v>
      </c>
      <c r="F224" s="366">
        <v>191089130.02000001</v>
      </c>
      <c r="H224" s="366">
        <v>30868.37</v>
      </c>
    </row>
    <row r="225" spans="1:9">
      <c r="A225" s="2" t="s">
        <v>1376</v>
      </c>
      <c r="B225" s="362" t="s">
        <v>1377</v>
      </c>
      <c r="C225" s="362" t="s">
        <v>183</v>
      </c>
      <c r="D225" s="362">
        <v>10563</v>
      </c>
      <c r="F225" s="366">
        <v>1473433</v>
      </c>
      <c r="H225" s="366">
        <v>235.1</v>
      </c>
    </row>
    <row r="226" spans="1:9">
      <c r="A226" s="360" t="s">
        <v>1168</v>
      </c>
      <c r="B226" s="364" t="s">
        <v>1161</v>
      </c>
      <c r="C226" s="364"/>
      <c r="D226" s="364"/>
      <c r="E226" s="364"/>
      <c r="F226" s="367">
        <v>2566170184.75</v>
      </c>
      <c r="G226" s="367"/>
      <c r="H226" s="367">
        <v>414807.87</v>
      </c>
      <c r="I226" s="367"/>
    </row>
    <row r="227" spans="1:9">
      <c r="A227" s="360" t="s">
        <v>1169</v>
      </c>
      <c r="B227" s="364" t="s">
        <v>1165</v>
      </c>
      <c r="C227" s="364"/>
      <c r="D227" s="364"/>
      <c r="E227" s="364"/>
      <c r="F227" s="367">
        <v>-5865599.0599999996</v>
      </c>
      <c r="G227" s="367"/>
      <c r="H227" s="367">
        <v>-947.52</v>
      </c>
      <c r="I227" s="367"/>
    </row>
    <row r="228" spans="1:9">
      <c r="A228" s="2" t="s">
        <v>1011</v>
      </c>
      <c r="B228" s="362" t="s">
        <v>1012</v>
      </c>
      <c r="C228" s="362" t="s">
        <v>4</v>
      </c>
      <c r="D228" s="362">
        <v>-936</v>
      </c>
      <c r="F228" s="366">
        <v>-5865599.0599999996</v>
      </c>
      <c r="H228" s="366">
        <v>-947.52</v>
      </c>
    </row>
    <row r="229" spans="1:9">
      <c r="A229" s="360" t="s">
        <v>1170</v>
      </c>
      <c r="B229" s="364" t="s">
        <v>1171</v>
      </c>
      <c r="C229" s="364"/>
      <c r="D229" s="364"/>
      <c r="E229" s="364"/>
      <c r="F229" s="367">
        <v>19966108.100000001</v>
      </c>
      <c r="G229" s="367"/>
      <c r="H229" s="367">
        <v>3496.24</v>
      </c>
      <c r="I229" s="367"/>
    </row>
    <row r="230" spans="1:9">
      <c r="A230" s="2" t="s">
        <v>116</v>
      </c>
      <c r="B230" s="362" t="s">
        <v>117</v>
      </c>
      <c r="C230" s="362" t="s">
        <v>4</v>
      </c>
      <c r="D230" s="362">
        <v>2941.14</v>
      </c>
      <c r="F230" s="366">
        <v>18206422.370000001</v>
      </c>
      <c r="H230" s="366">
        <v>2941.05</v>
      </c>
    </row>
    <row r="231" spans="1:9">
      <c r="A231" s="2" t="s">
        <v>959</v>
      </c>
      <c r="B231" s="362" t="s">
        <v>960</v>
      </c>
      <c r="C231" s="362" t="s">
        <v>183</v>
      </c>
      <c r="D231" s="362">
        <v>277.56</v>
      </c>
      <c r="F231" s="366">
        <v>41017.97</v>
      </c>
      <c r="H231" s="366">
        <v>277.56</v>
      </c>
    </row>
    <row r="232" spans="1:9">
      <c r="A232" s="2" t="s">
        <v>118</v>
      </c>
      <c r="B232" s="362" t="s">
        <v>119</v>
      </c>
      <c r="C232" s="362" t="s">
        <v>3</v>
      </c>
      <c r="F232" s="366">
        <v>1718667.76</v>
      </c>
      <c r="H232" s="366">
        <v>277.63</v>
      </c>
    </row>
    <row r="233" spans="1:9">
      <c r="A233" s="360" t="s">
        <v>1172</v>
      </c>
      <c r="B233" s="364" t="s">
        <v>962</v>
      </c>
      <c r="C233" s="364"/>
      <c r="D233" s="364"/>
      <c r="E233" s="364"/>
      <c r="F233" s="367">
        <v>822092317.30999994</v>
      </c>
      <c r="G233" s="367"/>
      <c r="H233" s="367">
        <v>132800.09</v>
      </c>
      <c r="I233" s="367"/>
    </row>
    <row r="234" spans="1:9">
      <c r="A234" s="2" t="s">
        <v>961</v>
      </c>
      <c r="B234" s="362" t="s">
        <v>962</v>
      </c>
      <c r="C234" s="362" t="s">
        <v>4</v>
      </c>
      <c r="D234" s="362">
        <v>133701.85999999999</v>
      </c>
      <c r="F234" s="366">
        <v>822092317.30999994</v>
      </c>
      <c r="H234" s="366">
        <v>132800.09</v>
      </c>
    </row>
    <row r="235" spans="1:9">
      <c r="A235" s="360" t="s">
        <v>1173</v>
      </c>
      <c r="B235" s="364" t="s">
        <v>1174</v>
      </c>
      <c r="C235" s="364"/>
      <c r="D235" s="364"/>
      <c r="E235" s="364"/>
      <c r="F235" s="367">
        <v>1729977358.4000001</v>
      </c>
      <c r="G235" s="367"/>
      <c r="H235" s="367">
        <v>279459.06</v>
      </c>
      <c r="I235" s="367"/>
    </row>
    <row r="236" spans="1:9">
      <c r="A236" s="2" t="s">
        <v>568</v>
      </c>
      <c r="B236" s="362" t="s">
        <v>567</v>
      </c>
      <c r="C236" s="362" t="s">
        <v>3</v>
      </c>
      <c r="F236" s="366">
        <v>-230426</v>
      </c>
      <c r="H236" s="366">
        <v>-37.22</v>
      </c>
    </row>
    <row r="237" spans="1:9">
      <c r="A237" s="2" t="s">
        <v>835</v>
      </c>
      <c r="B237" s="362" t="s">
        <v>836</v>
      </c>
      <c r="C237" s="362" t="s">
        <v>4</v>
      </c>
      <c r="D237" s="362">
        <v>85918</v>
      </c>
      <c r="F237" s="366">
        <v>537205377.89999998</v>
      </c>
      <c r="H237" s="366">
        <v>86779.7</v>
      </c>
    </row>
    <row r="238" spans="1:9">
      <c r="A238" s="2" t="s">
        <v>837</v>
      </c>
      <c r="B238" s="362" t="s">
        <v>838</v>
      </c>
      <c r="C238" s="362" t="s">
        <v>4</v>
      </c>
      <c r="D238" s="362">
        <v>83896.99</v>
      </c>
      <c r="F238" s="366">
        <v>525961463.60000002</v>
      </c>
      <c r="H238" s="366">
        <v>84963.37</v>
      </c>
    </row>
    <row r="239" spans="1:9">
      <c r="A239" s="2" t="s">
        <v>839</v>
      </c>
      <c r="B239" s="362" t="s">
        <v>840</v>
      </c>
      <c r="C239" s="362" t="s">
        <v>3</v>
      </c>
      <c r="F239" s="366">
        <v>266672500.05000001</v>
      </c>
      <c r="H239" s="366">
        <v>43078.05</v>
      </c>
    </row>
    <row r="240" spans="1:9">
      <c r="A240" s="2" t="s">
        <v>841</v>
      </c>
      <c r="B240" s="362" t="s">
        <v>842</v>
      </c>
      <c r="C240" s="362" t="s">
        <v>3</v>
      </c>
      <c r="F240" s="366">
        <v>181472500.06</v>
      </c>
      <c r="H240" s="366">
        <v>29314.91</v>
      </c>
    </row>
    <row r="241" spans="1:9">
      <c r="A241" s="2" t="s">
        <v>1013</v>
      </c>
      <c r="B241" s="362" t="s">
        <v>1014</v>
      </c>
      <c r="C241" s="362" t="s">
        <v>3</v>
      </c>
      <c r="F241" s="366">
        <v>93187014.819999993</v>
      </c>
      <c r="H241" s="366">
        <v>15053.35</v>
      </c>
    </row>
    <row r="242" spans="1:9">
      <c r="A242" s="2" t="s">
        <v>1015</v>
      </c>
      <c r="B242" s="362" t="s">
        <v>1016</v>
      </c>
      <c r="C242" s="362" t="s">
        <v>4</v>
      </c>
      <c r="D242" s="362">
        <v>20267.32</v>
      </c>
      <c r="F242" s="366">
        <v>125708927.97</v>
      </c>
      <c r="H242" s="366">
        <v>20306.91</v>
      </c>
    </row>
    <row r="243" spans="1:9">
      <c r="A243" s="360" t="s">
        <v>1175</v>
      </c>
      <c r="B243" s="364" t="s">
        <v>1176</v>
      </c>
      <c r="C243" s="364"/>
      <c r="D243" s="364"/>
      <c r="E243" s="364"/>
      <c r="F243" s="367">
        <v>7582119533.0900002</v>
      </c>
      <c r="G243" s="367"/>
      <c r="H243" s="367">
        <v>1224825.57</v>
      </c>
      <c r="I243" s="367"/>
    </row>
    <row r="244" spans="1:9">
      <c r="A244" s="360" t="s">
        <v>1177</v>
      </c>
      <c r="B244" s="364" t="s">
        <v>1178</v>
      </c>
      <c r="C244" s="364"/>
      <c r="D244" s="364"/>
      <c r="E244" s="364"/>
      <c r="F244" s="367">
        <v>121323240.70999999</v>
      </c>
      <c r="G244" s="367"/>
      <c r="H244" s="367">
        <v>19598.439999999999</v>
      </c>
      <c r="I244" s="367"/>
    </row>
    <row r="245" spans="1:9">
      <c r="A245" s="360" t="s">
        <v>1179</v>
      </c>
      <c r="B245" s="364" t="s">
        <v>1180</v>
      </c>
      <c r="C245" s="364"/>
      <c r="D245" s="364"/>
      <c r="E245" s="364"/>
      <c r="F245" s="367">
        <v>121323240.70999999</v>
      </c>
      <c r="G245" s="367"/>
      <c r="H245" s="367">
        <v>19598.439999999999</v>
      </c>
      <c r="I245" s="367"/>
    </row>
    <row r="246" spans="1:9">
      <c r="A246" s="2" t="s">
        <v>120</v>
      </c>
      <c r="B246" s="362" t="s">
        <v>121</v>
      </c>
      <c r="C246" s="362" t="s">
        <v>3</v>
      </c>
      <c r="F246" s="366">
        <v>8077354.7599999998</v>
      </c>
      <c r="H246" s="366">
        <v>1304.81</v>
      </c>
    </row>
    <row r="247" spans="1:9">
      <c r="A247" s="2" t="s">
        <v>124</v>
      </c>
      <c r="B247" s="362" t="s">
        <v>125</v>
      </c>
      <c r="C247" s="362" t="s">
        <v>4</v>
      </c>
      <c r="D247" s="362">
        <v>5573.82</v>
      </c>
      <c r="F247" s="366">
        <v>33932786.359999999</v>
      </c>
      <c r="H247" s="366">
        <v>5481.47</v>
      </c>
    </row>
    <row r="248" spans="1:9">
      <c r="A248" s="2" t="s">
        <v>388</v>
      </c>
      <c r="B248" s="362" t="s">
        <v>387</v>
      </c>
      <c r="C248" s="362" t="s">
        <v>3</v>
      </c>
      <c r="F248" s="366">
        <v>2258976.2999999998</v>
      </c>
      <c r="H248" s="366">
        <v>364.91</v>
      </c>
    </row>
    <row r="249" spans="1:9">
      <c r="A249" s="2" t="s">
        <v>1378</v>
      </c>
      <c r="B249" s="362" t="s">
        <v>1379</v>
      </c>
      <c r="C249" s="362" t="s">
        <v>3</v>
      </c>
      <c r="F249" s="366">
        <v>6610012</v>
      </c>
      <c r="H249" s="366">
        <v>1067.78</v>
      </c>
    </row>
    <row r="250" spans="1:9">
      <c r="A250" s="2" t="s">
        <v>1380</v>
      </c>
      <c r="B250" s="362" t="s">
        <v>1381</v>
      </c>
      <c r="C250" s="362" t="s">
        <v>4</v>
      </c>
      <c r="D250" s="362">
        <v>11362.21</v>
      </c>
      <c r="F250" s="366">
        <v>70444111.290000007</v>
      </c>
      <c r="H250" s="366">
        <v>11379.48</v>
      </c>
    </row>
    <row r="251" spans="1:9">
      <c r="A251" s="360" t="s">
        <v>1181</v>
      </c>
      <c r="B251" s="364" t="s">
        <v>1182</v>
      </c>
      <c r="C251" s="364"/>
      <c r="D251" s="364"/>
      <c r="E251" s="364"/>
      <c r="F251" s="367">
        <v>3400899368.1500001</v>
      </c>
      <c r="G251" s="367"/>
      <c r="H251" s="367">
        <v>549378.38</v>
      </c>
      <c r="I251" s="367"/>
    </row>
    <row r="252" spans="1:9">
      <c r="A252" s="2" t="s">
        <v>122</v>
      </c>
      <c r="B252" s="362" t="s">
        <v>123</v>
      </c>
      <c r="C252" s="362" t="s">
        <v>3</v>
      </c>
      <c r="F252" s="366">
        <v>2715116214.3699999</v>
      </c>
      <c r="H252" s="366">
        <v>438597.55</v>
      </c>
    </row>
    <row r="253" spans="1:9">
      <c r="A253" s="2" t="s">
        <v>126</v>
      </c>
      <c r="B253" s="362" t="s">
        <v>127</v>
      </c>
      <c r="C253" s="362" t="s">
        <v>3</v>
      </c>
      <c r="F253" s="366">
        <v>685783153.77999997</v>
      </c>
      <c r="H253" s="366">
        <v>110780.82</v>
      </c>
    </row>
    <row r="254" spans="1:9">
      <c r="A254" s="360" t="s">
        <v>1183</v>
      </c>
      <c r="B254" s="364" t="s">
        <v>1184</v>
      </c>
      <c r="C254" s="364"/>
      <c r="D254" s="364"/>
      <c r="E254" s="364"/>
      <c r="F254" s="367">
        <v>4059896924.23</v>
      </c>
      <c r="G254" s="367"/>
      <c r="H254" s="367">
        <v>655848.75</v>
      </c>
      <c r="I254" s="367"/>
    </row>
    <row r="255" spans="1:9">
      <c r="A255" s="360" t="s">
        <v>1185</v>
      </c>
      <c r="B255" s="364" t="s">
        <v>1186</v>
      </c>
      <c r="C255" s="364"/>
      <c r="D255" s="364"/>
      <c r="E255" s="364"/>
      <c r="F255" s="367">
        <v>1034162061.7</v>
      </c>
      <c r="G255" s="367"/>
      <c r="H255" s="367">
        <v>167057.65</v>
      </c>
      <c r="I255" s="367"/>
    </row>
    <row r="256" spans="1:9">
      <c r="A256" s="2" t="s">
        <v>131</v>
      </c>
      <c r="B256" s="362" t="s">
        <v>129</v>
      </c>
      <c r="C256" s="362" t="s">
        <v>3</v>
      </c>
      <c r="F256" s="366">
        <v>-99323002964.75</v>
      </c>
      <c r="H256" s="366">
        <v>-16044552.98</v>
      </c>
    </row>
    <row r="257" spans="1:9">
      <c r="A257" s="2" t="s">
        <v>132</v>
      </c>
      <c r="B257" s="362" t="s">
        <v>130</v>
      </c>
      <c r="C257" s="362" t="s">
        <v>3</v>
      </c>
      <c r="F257" s="366">
        <v>100357164976.45</v>
      </c>
      <c r="H257" s="366">
        <v>16211610.619999999</v>
      </c>
    </row>
    <row r="258" spans="1:9">
      <c r="A258" s="2" t="s">
        <v>133</v>
      </c>
      <c r="B258" s="362" t="s">
        <v>134</v>
      </c>
      <c r="C258" s="362" t="s">
        <v>3</v>
      </c>
      <c r="F258" s="366">
        <v>50</v>
      </c>
      <c r="H258" s="366">
        <v>0.01</v>
      </c>
    </row>
    <row r="259" spans="1:9">
      <c r="A259" s="360" t="s">
        <v>1187</v>
      </c>
      <c r="B259" s="364" t="s">
        <v>1188</v>
      </c>
      <c r="C259" s="364"/>
      <c r="D259" s="364"/>
      <c r="E259" s="364"/>
      <c r="F259" s="367">
        <v>3021119294.3299999</v>
      </c>
      <c r="G259" s="367"/>
      <c r="H259" s="367">
        <v>488029.03</v>
      </c>
      <c r="I259" s="367"/>
    </row>
    <row r="260" spans="1:9">
      <c r="A260" s="2" t="s">
        <v>135</v>
      </c>
      <c r="B260" s="362" t="s">
        <v>129</v>
      </c>
      <c r="C260" s="362" t="s">
        <v>4</v>
      </c>
      <c r="D260" s="362">
        <v>-86684675.569999993</v>
      </c>
      <c r="F260" s="366">
        <v>-534817212276.21997</v>
      </c>
      <c r="H260" s="366">
        <v>-86393915.189999998</v>
      </c>
    </row>
    <row r="261" spans="1:9">
      <c r="A261" s="2" t="s">
        <v>136</v>
      </c>
      <c r="B261" s="362" t="s">
        <v>130</v>
      </c>
      <c r="C261" s="362" t="s">
        <v>4</v>
      </c>
      <c r="D261" s="362">
        <v>87176024.340000004</v>
      </c>
      <c r="F261" s="366">
        <v>537838331570.54999</v>
      </c>
      <c r="H261" s="366">
        <v>86881944.219999999</v>
      </c>
    </row>
    <row r="262" spans="1:9">
      <c r="A262" s="360" t="s">
        <v>1189</v>
      </c>
      <c r="B262" s="364" t="s">
        <v>1190</v>
      </c>
      <c r="C262" s="364"/>
      <c r="D262" s="364"/>
      <c r="E262" s="364"/>
      <c r="F262" s="367">
        <v>4615568.2</v>
      </c>
      <c r="G262" s="367"/>
      <c r="H262" s="367">
        <v>762.07</v>
      </c>
      <c r="I262" s="367"/>
    </row>
    <row r="263" spans="1:9">
      <c r="A263" s="2" t="s">
        <v>389</v>
      </c>
      <c r="B263" s="362" t="s">
        <v>129</v>
      </c>
      <c r="C263" s="362" t="s">
        <v>295</v>
      </c>
      <c r="D263" s="362">
        <v>-485325</v>
      </c>
      <c r="F263" s="366">
        <v>-3318593538.3200002</v>
      </c>
      <c r="H263" s="366">
        <v>-547931.93000000005</v>
      </c>
    </row>
    <row r="264" spans="1:9">
      <c r="A264" s="2" t="s">
        <v>390</v>
      </c>
      <c r="B264" s="362" t="s">
        <v>130</v>
      </c>
      <c r="C264" s="362" t="s">
        <v>295</v>
      </c>
      <c r="D264" s="362">
        <v>486000</v>
      </c>
      <c r="F264" s="366">
        <v>3323209106.52</v>
      </c>
      <c r="H264" s="366">
        <v>548694</v>
      </c>
    </row>
    <row r="265" spans="1:9">
      <c r="A265" s="360" t="s">
        <v>1191</v>
      </c>
      <c r="B265" s="364" t="s">
        <v>1037</v>
      </c>
      <c r="C265" s="364"/>
      <c r="D265" s="364"/>
      <c r="E265" s="364"/>
      <c r="F265" s="367">
        <v>3139485780.8000002</v>
      </c>
      <c r="G265" s="367"/>
      <c r="H265" s="367">
        <v>507127.19</v>
      </c>
      <c r="I265" s="367"/>
    </row>
    <row r="266" spans="1:9">
      <c r="A266" s="360" t="s">
        <v>1192</v>
      </c>
      <c r="B266" s="364" t="s">
        <v>1193</v>
      </c>
      <c r="C266" s="364"/>
      <c r="D266" s="364"/>
      <c r="E266" s="364"/>
      <c r="F266" s="367">
        <v>493559414.77999997</v>
      </c>
      <c r="G266" s="367"/>
      <c r="H266" s="367">
        <v>79729.16</v>
      </c>
      <c r="I266" s="367"/>
    </row>
    <row r="267" spans="1:9">
      <c r="A267" s="360" t="s">
        <v>1194</v>
      </c>
      <c r="B267" s="364" t="s">
        <v>1195</v>
      </c>
      <c r="C267" s="364"/>
      <c r="D267" s="364"/>
      <c r="E267" s="364"/>
      <c r="F267" s="367">
        <v>158709623.97999999</v>
      </c>
      <c r="G267" s="367"/>
      <c r="H267" s="367">
        <v>25637.81</v>
      </c>
      <c r="I267" s="367"/>
    </row>
    <row r="268" spans="1:9">
      <c r="A268" s="2" t="s">
        <v>139</v>
      </c>
      <c r="B268" s="362" t="s">
        <v>137</v>
      </c>
      <c r="C268" s="362" t="s">
        <v>4</v>
      </c>
      <c r="D268" s="362">
        <v>15590.9</v>
      </c>
      <c r="F268" s="366">
        <v>95492684.450000003</v>
      </c>
      <c r="H268" s="366">
        <v>15425.81</v>
      </c>
    </row>
    <row r="269" spans="1:9">
      <c r="A269" s="2" t="s">
        <v>140</v>
      </c>
      <c r="B269" s="362" t="s">
        <v>138</v>
      </c>
      <c r="C269" s="362" t="s">
        <v>3</v>
      </c>
      <c r="F269" s="366">
        <v>63216939.530000001</v>
      </c>
      <c r="H269" s="366">
        <v>10212.01</v>
      </c>
    </row>
    <row r="270" spans="1:9">
      <c r="A270" s="360" t="s">
        <v>1196</v>
      </c>
      <c r="B270" s="364" t="s">
        <v>1018</v>
      </c>
      <c r="C270" s="364"/>
      <c r="D270" s="364"/>
      <c r="E270" s="364"/>
      <c r="F270" s="367">
        <v>334849790.80000001</v>
      </c>
      <c r="G270" s="367"/>
      <c r="H270" s="367">
        <v>54091.35</v>
      </c>
      <c r="I270" s="367"/>
    </row>
    <row r="271" spans="1:9">
      <c r="A271" s="2" t="s">
        <v>1017</v>
      </c>
      <c r="B271" s="362" t="s">
        <v>1018</v>
      </c>
      <c r="C271" s="362" t="s">
        <v>4</v>
      </c>
      <c r="D271" s="362">
        <v>37195.26</v>
      </c>
      <c r="F271" s="366">
        <v>229327560.80000001</v>
      </c>
      <c r="H271" s="366">
        <v>37045.379999999997</v>
      </c>
    </row>
    <row r="272" spans="1:9">
      <c r="A272" s="2" t="s">
        <v>1019</v>
      </c>
      <c r="B272" s="362" t="s">
        <v>1020</v>
      </c>
      <c r="C272" s="362" t="s">
        <v>4</v>
      </c>
      <c r="D272" s="362">
        <v>17000</v>
      </c>
      <c r="F272" s="366">
        <v>105522230</v>
      </c>
      <c r="H272" s="366">
        <v>17045.97</v>
      </c>
    </row>
    <row r="273" spans="1:9">
      <c r="A273" s="360" t="s">
        <v>1197</v>
      </c>
      <c r="B273" s="364" t="s">
        <v>1198</v>
      </c>
      <c r="C273" s="364"/>
      <c r="D273" s="364"/>
      <c r="E273" s="364"/>
      <c r="F273" s="367">
        <v>2645926366.02</v>
      </c>
      <c r="G273" s="367"/>
      <c r="H273" s="367">
        <v>427398.03</v>
      </c>
      <c r="I273" s="367"/>
    </row>
    <row r="274" spans="1:9">
      <c r="A274" s="360" t="s">
        <v>1199</v>
      </c>
      <c r="B274" s="364" t="s">
        <v>1200</v>
      </c>
      <c r="C274" s="364"/>
      <c r="D274" s="364"/>
      <c r="E274" s="364"/>
      <c r="F274" s="367">
        <v>1783126591.04</v>
      </c>
      <c r="G274" s="367"/>
      <c r="H274" s="367">
        <v>288044.75</v>
      </c>
      <c r="I274" s="367"/>
    </row>
    <row r="275" spans="1:9">
      <c r="A275" s="2" t="s">
        <v>695</v>
      </c>
      <c r="B275" s="362" t="s">
        <v>696</v>
      </c>
      <c r="C275" s="362" t="s">
        <v>4</v>
      </c>
      <c r="D275" s="362">
        <v>283500</v>
      </c>
      <c r="F275" s="366">
        <v>1715092025</v>
      </c>
      <c r="H275" s="366">
        <v>277054.5</v>
      </c>
    </row>
    <row r="276" spans="1:9">
      <c r="A276" s="2" t="s">
        <v>1382</v>
      </c>
      <c r="B276" s="362" t="s">
        <v>1383</v>
      </c>
      <c r="C276" s="362" t="s">
        <v>3</v>
      </c>
      <c r="F276" s="366">
        <v>68034566.040000007</v>
      </c>
      <c r="H276" s="366">
        <v>10990.25</v>
      </c>
    </row>
    <row r="277" spans="1:9">
      <c r="A277" s="360" t="s">
        <v>1201</v>
      </c>
      <c r="B277" s="364" t="s">
        <v>1202</v>
      </c>
      <c r="C277" s="364"/>
      <c r="D277" s="364"/>
      <c r="E277" s="364"/>
      <c r="F277" s="367">
        <v>862799774.98000002</v>
      </c>
      <c r="G277" s="367"/>
      <c r="H277" s="367">
        <v>139353.28</v>
      </c>
      <c r="I277" s="367"/>
    </row>
    <row r="278" spans="1:9">
      <c r="A278" s="2" t="s">
        <v>697</v>
      </c>
      <c r="B278" s="362" t="s">
        <v>698</v>
      </c>
      <c r="C278" s="362" t="s">
        <v>4</v>
      </c>
      <c r="D278" s="362">
        <v>118518.04</v>
      </c>
      <c r="F278" s="366">
        <v>733863217.5</v>
      </c>
      <c r="H278" s="366">
        <v>118547.64</v>
      </c>
    </row>
    <row r="279" spans="1:9">
      <c r="A279" s="2" t="s">
        <v>1021</v>
      </c>
      <c r="B279" s="362" t="s">
        <v>1005</v>
      </c>
      <c r="C279" s="362" t="s">
        <v>295</v>
      </c>
      <c r="D279" s="362">
        <v>18488.25</v>
      </c>
      <c r="F279" s="366">
        <v>128936557.48</v>
      </c>
      <c r="H279" s="366">
        <v>20805.650000000001</v>
      </c>
    </row>
    <row r="280" spans="1:9">
      <c r="A280" s="360" t="s">
        <v>141</v>
      </c>
      <c r="B280" s="364" t="s">
        <v>1203</v>
      </c>
      <c r="C280" s="364"/>
      <c r="D280" s="364"/>
      <c r="E280" s="364"/>
      <c r="F280" s="367">
        <v>14432621039.5</v>
      </c>
      <c r="G280" s="367"/>
      <c r="H280" s="367">
        <v>2331437.02</v>
      </c>
      <c r="I280" s="367"/>
    </row>
    <row r="281" spans="1:9">
      <c r="A281" s="360" t="s">
        <v>1204</v>
      </c>
      <c r="B281" s="364" t="s">
        <v>1205</v>
      </c>
      <c r="C281" s="364"/>
      <c r="D281" s="364"/>
      <c r="E281" s="364"/>
      <c r="F281" s="367">
        <v>14432621039.5</v>
      </c>
      <c r="G281" s="367"/>
      <c r="H281" s="367">
        <v>2331437.02</v>
      </c>
      <c r="I281" s="367"/>
    </row>
    <row r="282" spans="1:9">
      <c r="A282" s="360" t="s">
        <v>1206</v>
      </c>
      <c r="B282" s="364" t="s">
        <v>1207</v>
      </c>
      <c r="C282" s="364"/>
      <c r="D282" s="364"/>
      <c r="E282" s="364"/>
      <c r="F282" s="367">
        <v>7144319801.4099998</v>
      </c>
      <c r="G282" s="367"/>
      <c r="H282" s="367">
        <v>1154087.3</v>
      </c>
      <c r="I282" s="367"/>
    </row>
    <row r="283" spans="1:9">
      <c r="A283" s="360" t="s">
        <v>1208</v>
      </c>
      <c r="B283" s="364" t="s">
        <v>1209</v>
      </c>
      <c r="C283" s="364"/>
      <c r="D283" s="364"/>
      <c r="E283" s="364"/>
      <c r="F283" s="367">
        <v>3687994276.4099998</v>
      </c>
      <c r="G283" s="367"/>
      <c r="H283" s="367">
        <v>595755.43999999994</v>
      </c>
      <c r="I283" s="367"/>
    </row>
    <row r="284" spans="1:9">
      <c r="A284" s="360" t="s">
        <v>1210</v>
      </c>
      <c r="B284" s="364" t="s">
        <v>1211</v>
      </c>
      <c r="C284" s="364"/>
      <c r="D284" s="364"/>
      <c r="E284" s="364"/>
      <c r="F284" s="367">
        <v>3687994276.4099998</v>
      </c>
      <c r="G284" s="367"/>
      <c r="H284" s="367">
        <v>595755.43999999994</v>
      </c>
      <c r="I284" s="367"/>
    </row>
    <row r="285" spans="1:9">
      <c r="A285" s="2" t="s">
        <v>148</v>
      </c>
      <c r="B285" s="362" t="s">
        <v>143</v>
      </c>
      <c r="C285" s="362" t="s">
        <v>4</v>
      </c>
      <c r="D285" s="362">
        <v>36266.660000000003</v>
      </c>
      <c r="F285" s="366">
        <v>223602649.38999999</v>
      </c>
      <c r="H285" s="366">
        <v>36120.58</v>
      </c>
    </row>
    <row r="286" spans="1:9">
      <c r="A286" s="2" t="s">
        <v>149</v>
      </c>
      <c r="B286" s="362" t="s">
        <v>144</v>
      </c>
      <c r="C286" s="362" t="s">
        <v>3</v>
      </c>
      <c r="F286" s="366">
        <v>3467875794.02</v>
      </c>
      <c r="H286" s="366">
        <v>560197.68999999994</v>
      </c>
    </row>
    <row r="287" spans="1:9">
      <c r="A287" s="2" t="s">
        <v>1384</v>
      </c>
      <c r="B287" s="362" t="s">
        <v>1385</v>
      </c>
      <c r="C287" s="362" t="s">
        <v>3</v>
      </c>
      <c r="F287" s="366">
        <v>-3484167</v>
      </c>
      <c r="H287" s="366">
        <v>-562.83000000000004</v>
      </c>
    </row>
    <row r="288" spans="1:9">
      <c r="A288" s="360" t="s">
        <v>1212</v>
      </c>
      <c r="B288" s="364" t="s">
        <v>1213</v>
      </c>
      <c r="C288" s="364"/>
      <c r="D288" s="364"/>
      <c r="E288" s="364"/>
      <c r="F288" s="367">
        <v>627695668.84000003</v>
      </c>
      <c r="G288" s="367"/>
      <c r="H288" s="367">
        <v>101397.42</v>
      </c>
      <c r="I288" s="367"/>
    </row>
    <row r="289" spans="1:9">
      <c r="A289" s="360" t="s">
        <v>1214</v>
      </c>
      <c r="B289" s="364" t="s">
        <v>145</v>
      </c>
      <c r="C289" s="364"/>
      <c r="D289" s="364"/>
      <c r="E289" s="364"/>
      <c r="F289" s="367">
        <v>627695668.84000003</v>
      </c>
      <c r="G289" s="367"/>
      <c r="H289" s="367">
        <v>101397.42</v>
      </c>
      <c r="I289" s="367"/>
    </row>
    <row r="290" spans="1:9">
      <c r="A290" s="2" t="s">
        <v>150</v>
      </c>
      <c r="B290" s="362" t="s">
        <v>145</v>
      </c>
      <c r="C290" s="362" t="s">
        <v>3</v>
      </c>
      <c r="F290" s="366">
        <v>627695668.84000003</v>
      </c>
      <c r="H290" s="366">
        <v>101397.42</v>
      </c>
    </row>
    <row r="291" spans="1:9">
      <c r="A291" s="360" t="s">
        <v>1215</v>
      </c>
      <c r="B291" s="364" t="s">
        <v>1216</v>
      </c>
      <c r="C291" s="364"/>
      <c r="D291" s="364"/>
      <c r="E291" s="364"/>
      <c r="F291" s="367">
        <v>471362058.74000001</v>
      </c>
      <c r="G291" s="367"/>
      <c r="H291" s="367">
        <v>76143.429999999993</v>
      </c>
      <c r="I291" s="367"/>
    </row>
    <row r="292" spans="1:9">
      <c r="A292" s="360" t="s">
        <v>1217</v>
      </c>
      <c r="B292" s="364" t="s">
        <v>1218</v>
      </c>
      <c r="C292" s="364"/>
      <c r="D292" s="364"/>
      <c r="E292" s="364"/>
      <c r="F292" s="367">
        <v>335311844.14999998</v>
      </c>
      <c r="G292" s="367"/>
      <c r="H292" s="367">
        <v>54165.99</v>
      </c>
      <c r="I292" s="367"/>
    </row>
    <row r="293" spans="1:9">
      <c r="A293" s="2" t="s">
        <v>146</v>
      </c>
      <c r="B293" s="362" t="s">
        <v>151</v>
      </c>
      <c r="C293" s="362" t="s">
        <v>4</v>
      </c>
      <c r="D293" s="362">
        <v>6022.25</v>
      </c>
      <c r="F293" s="366">
        <v>37214512.719999999</v>
      </c>
      <c r="H293" s="366">
        <v>6011.6</v>
      </c>
    </row>
    <row r="294" spans="1:9">
      <c r="A294" s="2" t="s">
        <v>469</v>
      </c>
      <c r="B294" s="362" t="s">
        <v>147</v>
      </c>
      <c r="C294" s="362" t="s">
        <v>3</v>
      </c>
      <c r="F294" s="366">
        <v>298097331.43000001</v>
      </c>
      <c r="H294" s="366">
        <v>48154.39</v>
      </c>
    </row>
    <row r="295" spans="1:9">
      <c r="A295" s="360" t="s">
        <v>1219</v>
      </c>
      <c r="B295" s="364" t="s">
        <v>1220</v>
      </c>
      <c r="C295" s="364"/>
      <c r="D295" s="364"/>
      <c r="E295" s="364"/>
      <c r="F295" s="367">
        <v>124304081.61</v>
      </c>
      <c r="G295" s="367"/>
      <c r="H295" s="367">
        <v>20079.98</v>
      </c>
      <c r="I295" s="367"/>
    </row>
    <row r="296" spans="1:9">
      <c r="A296" s="2" t="s">
        <v>152</v>
      </c>
      <c r="B296" s="362" t="s">
        <v>154</v>
      </c>
      <c r="C296" s="362" t="s">
        <v>4</v>
      </c>
      <c r="D296" s="362">
        <v>2133.34</v>
      </c>
      <c r="F296" s="366">
        <v>13369574.609999999</v>
      </c>
      <c r="H296" s="366">
        <v>2159.71</v>
      </c>
    </row>
    <row r="297" spans="1:9">
      <c r="A297" s="2" t="s">
        <v>155</v>
      </c>
      <c r="B297" s="362" t="s">
        <v>156</v>
      </c>
      <c r="C297" s="362" t="s">
        <v>3</v>
      </c>
      <c r="F297" s="366">
        <v>110934507</v>
      </c>
      <c r="H297" s="366">
        <v>17920.27</v>
      </c>
    </row>
    <row r="298" spans="1:9">
      <c r="A298" s="360" t="s">
        <v>1221</v>
      </c>
      <c r="B298" s="364" t="s">
        <v>1222</v>
      </c>
      <c r="C298" s="364"/>
      <c r="D298" s="364"/>
      <c r="E298" s="364"/>
      <c r="F298" s="367">
        <v>11746132.98</v>
      </c>
      <c r="G298" s="367"/>
      <c r="H298" s="367">
        <v>1897.46</v>
      </c>
      <c r="I298" s="367"/>
    </row>
    <row r="299" spans="1:9">
      <c r="A299" s="2" t="s">
        <v>1022</v>
      </c>
      <c r="B299" s="362" t="s">
        <v>1023</v>
      </c>
      <c r="C299" s="362" t="s">
        <v>4</v>
      </c>
      <c r="D299" s="362">
        <v>1866.67</v>
      </c>
      <c r="F299" s="366">
        <v>11746132.98</v>
      </c>
      <c r="H299" s="366">
        <v>1897.46</v>
      </c>
    </row>
    <row r="300" spans="1:9">
      <c r="A300" s="360" t="s">
        <v>1223</v>
      </c>
      <c r="B300" s="364" t="s">
        <v>1224</v>
      </c>
      <c r="C300" s="364"/>
      <c r="D300" s="364"/>
      <c r="E300" s="364"/>
      <c r="F300" s="367">
        <v>741735965.38999999</v>
      </c>
      <c r="G300" s="367"/>
      <c r="H300" s="367">
        <v>119819.39</v>
      </c>
      <c r="I300" s="367"/>
    </row>
    <row r="301" spans="1:9">
      <c r="A301" s="2" t="s">
        <v>158</v>
      </c>
      <c r="B301" s="362" t="s">
        <v>159</v>
      </c>
      <c r="C301" s="362" t="s">
        <v>4</v>
      </c>
      <c r="D301" s="362">
        <v>12726</v>
      </c>
      <c r="F301" s="366">
        <v>78633847.950000003</v>
      </c>
      <c r="H301" s="366">
        <v>12702.44</v>
      </c>
    </row>
    <row r="302" spans="1:9">
      <c r="A302" s="2" t="s">
        <v>843</v>
      </c>
      <c r="B302" s="362" t="s">
        <v>844</v>
      </c>
      <c r="C302" s="362" t="s">
        <v>4</v>
      </c>
      <c r="D302" s="362">
        <v>4720</v>
      </c>
      <c r="F302" s="366">
        <v>28855449.300000001</v>
      </c>
      <c r="H302" s="366">
        <v>4661.28</v>
      </c>
    </row>
    <row r="303" spans="1:9">
      <c r="A303" s="2" t="s">
        <v>845</v>
      </c>
      <c r="B303" s="362" t="s">
        <v>846</v>
      </c>
      <c r="C303" s="362" t="s">
        <v>4</v>
      </c>
      <c r="D303" s="362">
        <v>7500</v>
      </c>
      <c r="F303" s="366">
        <v>45872250</v>
      </c>
      <c r="H303" s="366">
        <v>7410.16</v>
      </c>
    </row>
    <row r="304" spans="1:9">
      <c r="A304" s="2" t="s">
        <v>847</v>
      </c>
      <c r="B304" s="362" t="s">
        <v>848</v>
      </c>
      <c r="C304" s="362" t="s">
        <v>4</v>
      </c>
      <c r="D304" s="362">
        <v>1815</v>
      </c>
      <c r="F304" s="366">
        <v>10980241.800000001</v>
      </c>
      <c r="H304" s="366">
        <v>1773.74</v>
      </c>
    </row>
    <row r="305" spans="1:9">
      <c r="A305" s="2" t="s">
        <v>160</v>
      </c>
      <c r="B305" s="362" t="s">
        <v>161</v>
      </c>
      <c r="C305" s="362" t="s">
        <v>3</v>
      </c>
      <c r="F305" s="366">
        <v>14545737.029999999</v>
      </c>
      <c r="H305" s="366">
        <v>2349.71</v>
      </c>
    </row>
    <row r="306" spans="1:9">
      <c r="A306" s="2" t="s">
        <v>162</v>
      </c>
      <c r="B306" s="362" t="s">
        <v>163</v>
      </c>
      <c r="C306" s="362" t="s">
        <v>4</v>
      </c>
      <c r="D306" s="362">
        <v>2300</v>
      </c>
      <c r="F306" s="366">
        <v>14066483</v>
      </c>
      <c r="H306" s="366">
        <v>2272.29</v>
      </c>
    </row>
    <row r="307" spans="1:9">
      <c r="A307" s="2" t="s">
        <v>392</v>
      </c>
      <c r="B307" s="362" t="s">
        <v>393</v>
      </c>
      <c r="C307" s="362" t="s">
        <v>4</v>
      </c>
      <c r="D307" s="362">
        <v>60350</v>
      </c>
      <c r="F307" s="366">
        <v>372994611.5</v>
      </c>
      <c r="H307" s="366">
        <v>60253.23</v>
      </c>
    </row>
    <row r="308" spans="1:9">
      <c r="A308" s="2" t="s">
        <v>699</v>
      </c>
      <c r="B308" s="362" t="s">
        <v>664</v>
      </c>
      <c r="C308" s="362" t="s">
        <v>4</v>
      </c>
      <c r="D308" s="362">
        <v>11578.27</v>
      </c>
      <c r="F308" s="366">
        <v>71857559.840000004</v>
      </c>
      <c r="H308" s="366">
        <v>11607.81</v>
      </c>
    </row>
    <row r="309" spans="1:9">
      <c r="A309" s="2" t="s">
        <v>700</v>
      </c>
      <c r="B309" s="362" t="s">
        <v>701</v>
      </c>
      <c r="C309" s="362" t="s">
        <v>4</v>
      </c>
      <c r="D309" s="362">
        <v>5454.3</v>
      </c>
      <c r="F309" s="366">
        <v>33702053.950000003</v>
      </c>
      <c r="H309" s="366">
        <v>5444.2</v>
      </c>
    </row>
    <row r="310" spans="1:9">
      <c r="A310" s="2" t="s">
        <v>702</v>
      </c>
      <c r="B310" s="362" t="s">
        <v>703</v>
      </c>
      <c r="C310" s="362" t="s">
        <v>4</v>
      </c>
      <c r="D310" s="362">
        <v>9000</v>
      </c>
      <c r="F310" s="366">
        <v>55396820</v>
      </c>
      <c r="H310" s="366">
        <v>8948.75</v>
      </c>
    </row>
    <row r="311" spans="1:9">
      <c r="A311" s="2" t="s">
        <v>849</v>
      </c>
      <c r="B311" s="362" t="s">
        <v>850</v>
      </c>
      <c r="C311" s="362" t="s">
        <v>3</v>
      </c>
      <c r="F311" s="366">
        <v>14830911.02</v>
      </c>
      <c r="H311" s="366">
        <v>2395.77</v>
      </c>
    </row>
    <row r="312" spans="1:9">
      <c r="A312" s="360" t="s">
        <v>1225</v>
      </c>
      <c r="B312" s="364" t="s">
        <v>168</v>
      </c>
      <c r="C312" s="364"/>
      <c r="D312" s="364"/>
      <c r="E312" s="364"/>
      <c r="F312" s="367">
        <v>1615531832.03</v>
      </c>
      <c r="G312" s="367"/>
      <c r="H312" s="367">
        <v>260971.62</v>
      </c>
      <c r="I312" s="367"/>
    </row>
    <row r="313" spans="1:9">
      <c r="A313" s="2" t="s">
        <v>164</v>
      </c>
      <c r="B313" s="362" t="s">
        <v>165</v>
      </c>
      <c r="C313" s="362" t="s">
        <v>4</v>
      </c>
      <c r="D313" s="362">
        <v>227520</v>
      </c>
      <c r="F313" s="366">
        <v>1404956991.97</v>
      </c>
      <c r="H313" s="366">
        <v>226955.55</v>
      </c>
    </row>
    <row r="314" spans="1:9">
      <c r="A314" s="2" t="s">
        <v>963</v>
      </c>
      <c r="B314" s="362" t="s">
        <v>964</v>
      </c>
      <c r="C314" s="362" t="s">
        <v>3</v>
      </c>
      <c r="F314" s="366">
        <v>103331038.02</v>
      </c>
      <c r="H314" s="366">
        <v>16692.009999999998</v>
      </c>
    </row>
    <row r="315" spans="1:9">
      <c r="A315" s="2" t="s">
        <v>166</v>
      </c>
      <c r="B315" s="362" t="s">
        <v>168</v>
      </c>
      <c r="C315" s="362" t="s">
        <v>3</v>
      </c>
      <c r="F315" s="366">
        <v>107243802.04000001</v>
      </c>
      <c r="H315" s="366">
        <v>17324.07</v>
      </c>
    </row>
    <row r="316" spans="1:9">
      <c r="A316" s="360" t="s">
        <v>1226</v>
      </c>
      <c r="B316" s="364" t="s">
        <v>1227</v>
      </c>
      <c r="C316" s="364"/>
      <c r="D316" s="364"/>
      <c r="E316" s="364"/>
      <c r="F316" s="367">
        <v>1223258833.78</v>
      </c>
      <c r="G316" s="367"/>
      <c r="H316" s="367">
        <v>197604.13</v>
      </c>
      <c r="I316" s="367"/>
    </row>
    <row r="317" spans="1:9">
      <c r="A317" s="360" t="s">
        <v>1228</v>
      </c>
      <c r="B317" s="364" t="s">
        <v>1229</v>
      </c>
      <c r="C317" s="364"/>
      <c r="D317" s="364"/>
      <c r="E317" s="364"/>
      <c r="F317" s="367">
        <v>449521118.87</v>
      </c>
      <c r="G317" s="367"/>
      <c r="H317" s="367">
        <v>72615.25</v>
      </c>
      <c r="I317" s="367"/>
    </row>
    <row r="318" spans="1:9">
      <c r="A318" s="2" t="s">
        <v>169</v>
      </c>
      <c r="B318" s="362" t="s">
        <v>170</v>
      </c>
      <c r="C318" s="362" t="s">
        <v>3</v>
      </c>
      <c r="F318" s="366">
        <v>13431818.029999999</v>
      </c>
      <c r="H318" s="366">
        <v>2169.7600000000002</v>
      </c>
    </row>
    <row r="319" spans="1:9">
      <c r="A319" s="2" t="s">
        <v>171</v>
      </c>
      <c r="B319" s="362" t="s">
        <v>172</v>
      </c>
      <c r="C319" s="362" t="s">
        <v>4</v>
      </c>
      <c r="D319" s="362">
        <v>70961.679999999993</v>
      </c>
      <c r="F319" s="366">
        <v>436089300.83999997</v>
      </c>
      <c r="H319" s="366">
        <v>70445.490000000005</v>
      </c>
    </row>
    <row r="320" spans="1:9">
      <c r="A320" s="360" t="s">
        <v>1230</v>
      </c>
      <c r="B320" s="364" t="s">
        <v>1231</v>
      </c>
      <c r="C320" s="364"/>
      <c r="D320" s="364"/>
      <c r="E320" s="364"/>
      <c r="F320" s="367">
        <v>136768256.84</v>
      </c>
      <c r="G320" s="367"/>
      <c r="H320" s="367">
        <v>22093.42</v>
      </c>
      <c r="I320" s="367"/>
    </row>
    <row r="321" spans="1:9">
      <c r="A321" s="2" t="s">
        <v>173</v>
      </c>
      <c r="B321" s="362" t="s">
        <v>704</v>
      </c>
      <c r="C321" s="362" t="s">
        <v>3</v>
      </c>
      <c r="F321" s="366">
        <v>-0.03</v>
      </c>
      <c r="H321" s="366">
        <v>0</v>
      </c>
    </row>
    <row r="322" spans="1:9">
      <c r="A322" s="2" t="s">
        <v>175</v>
      </c>
      <c r="B322" s="362" t="s">
        <v>176</v>
      </c>
      <c r="C322" s="362" t="s">
        <v>4</v>
      </c>
      <c r="D322" s="362">
        <v>20998.799999999999</v>
      </c>
      <c r="F322" s="366">
        <v>129669514.88</v>
      </c>
      <c r="H322" s="366">
        <v>20946.7</v>
      </c>
    </row>
    <row r="323" spans="1:9">
      <c r="A323" s="2" t="s">
        <v>394</v>
      </c>
      <c r="B323" s="362" t="s">
        <v>395</v>
      </c>
      <c r="C323" s="362" t="s">
        <v>3</v>
      </c>
      <c r="F323" s="366">
        <v>7098741.9900000002</v>
      </c>
      <c r="H323" s="366">
        <v>1146.72</v>
      </c>
    </row>
    <row r="324" spans="1:9">
      <c r="A324" s="360" t="s">
        <v>1232</v>
      </c>
      <c r="B324" s="364" t="s">
        <v>1233</v>
      </c>
      <c r="C324" s="364"/>
      <c r="D324" s="364"/>
      <c r="E324" s="364"/>
      <c r="F324" s="367">
        <v>179395617.33000001</v>
      </c>
      <c r="G324" s="367"/>
      <c r="H324" s="367">
        <v>28979.42</v>
      </c>
      <c r="I324" s="367"/>
    </row>
    <row r="325" spans="1:9">
      <c r="A325" s="2" t="s">
        <v>177</v>
      </c>
      <c r="B325" s="362" t="s">
        <v>178</v>
      </c>
      <c r="C325" s="362" t="s">
        <v>3</v>
      </c>
      <c r="F325" s="366">
        <v>10383648.130000001</v>
      </c>
      <c r="H325" s="366">
        <v>1677.37</v>
      </c>
    </row>
    <row r="326" spans="1:9">
      <c r="A326" s="2" t="s">
        <v>705</v>
      </c>
      <c r="B326" s="362" t="s">
        <v>706</v>
      </c>
      <c r="C326" s="362" t="s">
        <v>3</v>
      </c>
      <c r="F326" s="366">
        <v>7944236</v>
      </c>
      <c r="H326" s="366">
        <v>1283.31</v>
      </c>
    </row>
    <row r="327" spans="1:9">
      <c r="A327" s="2" t="s">
        <v>179</v>
      </c>
      <c r="B327" s="362" t="s">
        <v>180</v>
      </c>
      <c r="C327" s="362" t="s">
        <v>3</v>
      </c>
      <c r="F327" s="366">
        <v>-5068898.95</v>
      </c>
      <c r="H327" s="366">
        <v>-818.83</v>
      </c>
    </row>
    <row r="328" spans="1:9">
      <c r="A328" s="2" t="s">
        <v>181</v>
      </c>
      <c r="B328" s="362" t="s">
        <v>182</v>
      </c>
      <c r="C328" s="362" t="s">
        <v>4</v>
      </c>
      <c r="D328" s="362">
        <v>18022.82</v>
      </c>
      <c r="F328" s="366">
        <v>111389211.13</v>
      </c>
      <c r="H328" s="366">
        <v>17993.72</v>
      </c>
    </row>
    <row r="329" spans="1:9">
      <c r="A329" s="2" t="s">
        <v>396</v>
      </c>
      <c r="B329" s="362" t="s">
        <v>397</v>
      </c>
      <c r="C329" s="362" t="s">
        <v>3</v>
      </c>
      <c r="F329" s="366">
        <v>54747421.020000003</v>
      </c>
      <c r="H329" s="366">
        <v>8843.85</v>
      </c>
    </row>
    <row r="330" spans="1:9">
      <c r="A330" s="360" t="s">
        <v>1234</v>
      </c>
      <c r="B330" s="364" t="s">
        <v>1235</v>
      </c>
      <c r="C330" s="364"/>
      <c r="D330" s="364"/>
      <c r="E330" s="364"/>
      <c r="F330" s="367">
        <v>87441254.150000006</v>
      </c>
      <c r="G330" s="367"/>
      <c r="H330" s="367">
        <v>14125.18</v>
      </c>
      <c r="I330" s="367"/>
    </row>
    <row r="331" spans="1:9">
      <c r="A331" s="2" t="s">
        <v>190</v>
      </c>
      <c r="B331" s="362" t="s">
        <v>191</v>
      </c>
      <c r="C331" s="362" t="s">
        <v>3</v>
      </c>
      <c r="F331" s="366">
        <v>17685338.02</v>
      </c>
      <c r="H331" s="366">
        <v>2856.87</v>
      </c>
    </row>
    <row r="332" spans="1:9">
      <c r="A332" s="2" t="s">
        <v>184</v>
      </c>
      <c r="B332" s="362" t="s">
        <v>185</v>
      </c>
      <c r="C332" s="362" t="s">
        <v>3</v>
      </c>
      <c r="F332" s="366">
        <v>1744908.03</v>
      </c>
      <c r="H332" s="366">
        <v>281.87</v>
      </c>
    </row>
    <row r="333" spans="1:9">
      <c r="A333" s="2" t="s">
        <v>186</v>
      </c>
      <c r="B333" s="362" t="s">
        <v>187</v>
      </c>
      <c r="C333" s="362" t="s">
        <v>3</v>
      </c>
      <c r="F333" s="366">
        <v>12170861.039999999</v>
      </c>
      <c r="H333" s="366">
        <v>1966.07</v>
      </c>
    </row>
    <row r="334" spans="1:9">
      <c r="A334" s="2" t="s">
        <v>188</v>
      </c>
      <c r="B334" s="362" t="s">
        <v>189</v>
      </c>
      <c r="C334" s="362" t="s">
        <v>3</v>
      </c>
      <c r="F334" s="366">
        <v>34377591.020000003</v>
      </c>
      <c r="H334" s="366">
        <v>5553.33</v>
      </c>
    </row>
    <row r="335" spans="1:9">
      <c r="A335" s="2" t="s">
        <v>192</v>
      </c>
      <c r="B335" s="362" t="s">
        <v>193</v>
      </c>
      <c r="C335" s="362" t="s">
        <v>3</v>
      </c>
      <c r="F335" s="366">
        <v>20088010.02</v>
      </c>
      <c r="H335" s="366">
        <v>3245</v>
      </c>
    </row>
    <row r="336" spans="1:9">
      <c r="A336" s="2" t="s">
        <v>398</v>
      </c>
      <c r="B336" s="362" t="s">
        <v>399</v>
      </c>
      <c r="C336" s="362" t="s">
        <v>3</v>
      </c>
      <c r="F336" s="366">
        <v>1374546.02</v>
      </c>
      <c r="H336" s="366">
        <v>222.04</v>
      </c>
    </row>
    <row r="337" spans="1:9">
      <c r="A337" s="360" t="s">
        <v>1236</v>
      </c>
      <c r="B337" s="364" t="s">
        <v>1237</v>
      </c>
      <c r="C337" s="364"/>
      <c r="D337" s="364"/>
      <c r="E337" s="364"/>
      <c r="F337" s="367">
        <v>216861377.31</v>
      </c>
      <c r="G337" s="367"/>
      <c r="H337" s="367">
        <v>35031.599999999999</v>
      </c>
      <c r="I337" s="367"/>
    </row>
    <row r="338" spans="1:9">
      <c r="A338" s="360" t="s">
        <v>1238</v>
      </c>
      <c r="B338" s="364" t="s">
        <v>1239</v>
      </c>
      <c r="C338" s="364"/>
      <c r="D338" s="364"/>
      <c r="E338" s="364"/>
      <c r="F338" s="367">
        <v>216861377.31</v>
      </c>
      <c r="G338" s="367"/>
      <c r="H338" s="367">
        <v>35031.599999999999</v>
      </c>
      <c r="I338" s="367"/>
    </row>
    <row r="339" spans="1:9">
      <c r="A339" s="2" t="s">
        <v>196</v>
      </c>
      <c r="B339" s="362" t="s">
        <v>198</v>
      </c>
      <c r="C339" s="362" t="s">
        <v>3</v>
      </c>
      <c r="F339" s="366">
        <v>32739062.010000002</v>
      </c>
      <c r="H339" s="366">
        <v>5288.64</v>
      </c>
    </row>
    <row r="340" spans="1:9">
      <c r="A340" s="2" t="s">
        <v>194</v>
      </c>
      <c r="B340" s="362" t="s">
        <v>195</v>
      </c>
      <c r="C340" s="362" t="s">
        <v>3</v>
      </c>
      <c r="F340" s="366">
        <v>2437560</v>
      </c>
      <c r="H340" s="366">
        <v>393.76</v>
      </c>
    </row>
    <row r="341" spans="1:9">
      <c r="A341" s="2" t="s">
        <v>400</v>
      </c>
      <c r="B341" s="362" t="s">
        <v>401</v>
      </c>
      <c r="C341" s="362" t="s">
        <v>4</v>
      </c>
      <c r="D341" s="362">
        <v>23400.09</v>
      </c>
      <c r="F341" s="366">
        <v>145347767.03999999</v>
      </c>
      <c r="H341" s="366">
        <v>23479.35</v>
      </c>
    </row>
    <row r="342" spans="1:9">
      <c r="A342" s="2" t="s">
        <v>402</v>
      </c>
      <c r="B342" s="362" t="s">
        <v>403</v>
      </c>
      <c r="C342" s="362" t="s">
        <v>4</v>
      </c>
      <c r="D342" s="362">
        <v>5850.03</v>
      </c>
      <c r="F342" s="366">
        <v>36336988.259999998</v>
      </c>
      <c r="H342" s="366">
        <v>5869.85</v>
      </c>
    </row>
    <row r="343" spans="1:9">
      <c r="A343" s="360" t="s">
        <v>1240</v>
      </c>
      <c r="B343" s="364" t="s">
        <v>1241</v>
      </c>
      <c r="C343" s="364"/>
      <c r="D343" s="364"/>
      <c r="E343" s="364"/>
      <c r="F343" s="367">
        <v>153271209.28</v>
      </c>
      <c r="G343" s="367"/>
      <c r="H343" s="367">
        <v>24759.26</v>
      </c>
      <c r="I343" s="367"/>
    </row>
    <row r="344" spans="1:9">
      <c r="A344" s="360" t="s">
        <v>1242</v>
      </c>
      <c r="B344" s="364" t="s">
        <v>1243</v>
      </c>
      <c r="C344" s="364"/>
      <c r="D344" s="364"/>
      <c r="E344" s="364"/>
      <c r="F344" s="367">
        <v>500000</v>
      </c>
      <c r="G344" s="367"/>
      <c r="H344" s="367">
        <v>80.77</v>
      </c>
      <c r="I344" s="367"/>
    </row>
    <row r="345" spans="1:9">
      <c r="A345" s="2" t="s">
        <v>199</v>
      </c>
      <c r="B345" s="362" t="s">
        <v>200</v>
      </c>
      <c r="C345" s="362" t="s">
        <v>3</v>
      </c>
      <c r="F345" s="366">
        <v>500000</v>
      </c>
      <c r="H345" s="366">
        <v>80.77</v>
      </c>
    </row>
    <row r="346" spans="1:9">
      <c r="A346" s="360" t="s">
        <v>1244</v>
      </c>
      <c r="B346" s="364" t="s">
        <v>202</v>
      </c>
      <c r="C346" s="364"/>
      <c r="D346" s="364"/>
      <c r="E346" s="364"/>
      <c r="F346" s="367">
        <v>12893800.18</v>
      </c>
      <c r="G346" s="367"/>
      <c r="H346" s="367">
        <v>2082.85</v>
      </c>
      <c r="I346" s="367"/>
    </row>
    <row r="347" spans="1:9">
      <c r="A347" s="2" t="s">
        <v>201</v>
      </c>
      <c r="B347" s="362" t="s">
        <v>202</v>
      </c>
      <c r="C347" s="362" t="s">
        <v>3</v>
      </c>
      <c r="F347" s="366">
        <v>12893800.18</v>
      </c>
      <c r="H347" s="366">
        <v>2082.85</v>
      </c>
    </row>
    <row r="348" spans="1:9">
      <c r="A348" s="360" t="s">
        <v>1245</v>
      </c>
      <c r="B348" s="364" t="s">
        <v>1246</v>
      </c>
      <c r="C348" s="364"/>
      <c r="D348" s="364"/>
      <c r="E348" s="364"/>
      <c r="F348" s="367">
        <v>32484114.02</v>
      </c>
      <c r="G348" s="367"/>
      <c r="H348" s="367">
        <v>5247.46</v>
      </c>
      <c r="I348" s="367"/>
    </row>
    <row r="349" spans="1:9">
      <c r="A349" s="2" t="s">
        <v>203</v>
      </c>
      <c r="B349" s="362" t="s">
        <v>204</v>
      </c>
      <c r="C349" s="362" t="s">
        <v>3</v>
      </c>
      <c r="F349" s="366">
        <v>32484114.02</v>
      </c>
      <c r="H349" s="366">
        <v>5247.46</v>
      </c>
    </row>
    <row r="350" spans="1:9">
      <c r="A350" s="360" t="s">
        <v>1247</v>
      </c>
      <c r="B350" s="364" t="s">
        <v>1248</v>
      </c>
      <c r="C350" s="364"/>
      <c r="D350" s="364"/>
      <c r="E350" s="364"/>
      <c r="F350" s="367">
        <v>20970396.52</v>
      </c>
      <c r="G350" s="367"/>
      <c r="H350" s="367">
        <v>3387.54</v>
      </c>
      <c r="I350" s="367"/>
    </row>
    <row r="351" spans="1:9">
      <c r="A351" s="2" t="s">
        <v>205</v>
      </c>
      <c r="B351" s="362" t="s">
        <v>206</v>
      </c>
      <c r="C351" s="362" t="s">
        <v>3</v>
      </c>
      <c r="F351" s="366">
        <v>6005000</v>
      </c>
      <c r="H351" s="366">
        <v>970.04</v>
      </c>
    </row>
    <row r="352" spans="1:9">
      <c r="A352" s="2" t="s">
        <v>207</v>
      </c>
      <c r="B352" s="362" t="s">
        <v>208</v>
      </c>
      <c r="C352" s="362" t="s">
        <v>4</v>
      </c>
      <c r="D352" s="362">
        <v>341</v>
      </c>
      <c r="F352" s="366">
        <v>2062954.52</v>
      </c>
      <c r="H352" s="366">
        <v>333.25</v>
      </c>
    </row>
    <row r="353" spans="1:9">
      <c r="A353" s="2" t="s">
        <v>209</v>
      </c>
      <c r="B353" s="362" t="s">
        <v>210</v>
      </c>
      <c r="C353" s="362" t="s">
        <v>4</v>
      </c>
      <c r="D353" s="362">
        <v>2100</v>
      </c>
      <c r="F353" s="366">
        <v>12902442</v>
      </c>
      <c r="H353" s="366">
        <v>2084.25</v>
      </c>
    </row>
    <row r="354" spans="1:9">
      <c r="A354" s="360" t="s">
        <v>1249</v>
      </c>
      <c r="B354" s="364" t="s">
        <v>1250</v>
      </c>
      <c r="C354" s="364"/>
      <c r="D354" s="364"/>
      <c r="E354" s="364"/>
      <c r="F354" s="367">
        <v>34190728.039999999</v>
      </c>
      <c r="G354" s="367"/>
      <c r="H354" s="367">
        <v>5523.14</v>
      </c>
      <c r="I354" s="367"/>
    </row>
    <row r="355" spans="1:9">
      <c r="A355" s="2" t="s">
        <v>211</v>
      </c>
      <c r="B355" s="362" t="s">
        <v>212</v>
      </c>
      <c r="C355" s="362" t="s">
        <v>3</v>
      </c>
      <c r="F355" s="366">
        <v>29064165</v>
      </c>
      <c r="H355" s="366">
        <v>4695</v>
      </c>
    </row>
    <row r="356" spans="1:9">
      <c r="A356" s="2" t="s">
        <v>404</v>
      </c>
      <c r="B356" s="362" t="s">
        <v>405</v>
      </c>
      <c r="C356" s="362" t="s">
        <v>3</v>
      </c>
      <c r="F356" s="366">
        <v>5126563.04</v>
      </c>
      <c r="H356" s="366">
        <v>828.14</v>
      </c>
    </row>
    <row r="357" spans="1:9">
      <c r="A357" s="360" t="s">
        <v>1251</v>
      </c>
      <c r="B357" s="364" t="s">
        <v>1252</v>
      </c>
      <c r="C357" s="364"/>
      <c r="D357" s="364"/>
      <c r="E357" s="364"/>
      <c r="F357" s="367">
        <v>52232170.520000003</v>
      </c>
      <c r="G357" s="367"/>
      <c r="H357" s="367">
        <v>8437.5</v>
      </c>
      <c r="I357" s="367"/>
    </row>
    <row r="358" spans="1:9">
      <c r="A358" s="2" t="s">
        <v>213</v>
      </c>
      <c r="B358" s="362" t="s">
        <v>214</v>
      </c>
      <c r="C358" s="362" t="s">
        <v>3</v>
      </c>
      <c r="F358" s="366">
        <v>3838001.01</v>
      </c>
      <c r="H358" s="366">
        <v>619.99</v>
      </c>
    </row>
    <row r="359" spans="1:9">
      <c r="A359" s="2" t="s">
        <v>215</v>
      </c>
      <c r="B359" s="362" t="s">
        <v>216</v>
      </c>
      <c r="C359" s="362" t="s">
        <v>3</v>
      </c>
      <c r="F359" s="366">
        <v>41863473</v>
      </c>
      <c r="H359" s="366">
        <v>6762.59</v>
      </c>
    </row>
    <row r="360" spans="1:9">
      <c r="A360" s="2" t="s">
        <v>707</v>
      </c>
      <c r="B360" s="362" t="s">
        <v>708</v>
      </c>
      <c r="C360" s="362" t="s">
        <v>3</v>
      </c>
      <c r="F360" s="366">
        <v>6520723.0199999996</v>
      </c>
      <c r="H360" s="366">
        <v>1053.3499999999999</v>
      </c>
    </row>
    <row r="361" spans="1:9">
      <c r="A361" s="2" t="s">
        <v>217</v>
      </c>
      <c r="B361" s="362" t="s">
        <v>218</v>
      </c>
      <c r="C361" s="362" t="s">
        <v>3</v>
      </c>
      <c r="F361" s="366">
        <v>-1927.51</v>
      </c>
      <c r="H361" s="366">
        <v>-0.31</v>
      </c>
    </row>
    <row r="362" spans="1:9">
      <c r="A362" s="2" t="s">
        <v>219</v>
      </c>
      <c r="B362" s="362" t="s">
        <v>218</v>
      </c>
      <c r="C362" s="362" t="s">
        <v>4</v>
      </c>
      <c r="D362" s="362">
        <v>1.91</v>
      </c>
      <c r="F362" s="366">
        <v>11620</v>
      </c>
      <c r="H362" s="366">
        <v>1.88</v>
      </c>
    </row>
    <row r="363" spans="1:9">
      <c r="A363" s="2" t="s">
        <v>709</v>
      </c>
      <c r="B363" s="362" t="s">
        <v>218</v>
      </c>
      <c r="C363" s="362" t="s">
        <v>295</v>
      </c>
      <c r="F363" s="366">
        <v>280</v>
      </c>
      <c r="H363" s="366">
        <v>0</v>
      </c>
    </row>
    <row r="364" spans="1:9">
      <c r="A364" s="2" t="s">
        <v>965</v>
      </c>
      <c r="B364" s="362" t="s">
        <v>218</v>
      </c>
      <c r="C364" s="362" t="s">
        <v>183</v>
      </c>
      <c r="F364" s="366">
        <v>1</v>
      </c>
      <c r="H364" s="366">
        <v>0</v>
      </c>
    </row>
    <row r="365" spans="1:9">
      <c r="A365" s="360" t="s">
        <v>1253</v>
      </c>
      <c r="B365" s="364" t="s">
        <v>1254</v>
      </c>
      <c r="C365" s="364"/>
      <c r="D365" s="364"/>
      <c r="E365" s="364"/>
      <c r="F365" s="367">
        <v>1041479609.36</v>
      </c>
      <c r="G365" s="367"/>
      <c r="H365" s="367">
        <v>168239.72</v>
      </c>
      <c r="I365" s="367"/>
    </row>
    <row r="366" spans="1:9">
      <c r="A366" s="360" t="s">
        <v>1255</v>
      </c>
      <c r="B366" s="364" t="s">
        <v>1256</v>
      </c>
      <c r="C366" s="364"/>
      <c r="D366" s="364"/>
      <c r="E366" s="364"/>
      <c r="F366" s="367">
        <v>257515452.02000001</v>
      </c>
      <c r="G366" s="367"/>
      <c r="H366" s="367">
        <v>41598.83</v>
      </c>
      <c r="I366" s="367"/>
    </row>
    <row r="367" spans="1:9">
      <c r="A367" s="2" t="s">
        <v>220</v>
      </c>
      <c r="B367" s="362" t="s">
        <v>221</v>
      </c>
      <c r="C367" s="362" t="s">
        <v>3</v>
      </c>
      <c r="F367" s="366">
        <v>257515452.02000001</v>
      </c>
      <c r="H367" s="366">
        <v>41598.83</v>
      </c>
    </row>
    <row r="368" spans="1:9">
      <c r="A368" s="360" t="s">
        <v>1257</v>
      </c>
      <c r="B368" s="364" t="s">
        <v>1258</v>
      </c>
      <c r="C368" s="364"/>
      <c r="D368" s="364"/>
      <c r="E368" s="364"/>
      <c r="F368" s="367">
        <v>31512819.02</v>
      </c>
      <c r="G368" s="367"/>
      <c r="H368" s="367">
        <v>5090.55</v>
      </c>
      <c r="I368" s="367"/>
    </row>
    <row r="369" spans="1:9">
      <c r="A369" s="2" t="s">
        <v>406</v>
      </c>
      <c r="B369" s="362" t="s">
        <v>407</v>
      </c>
      <c r="C369" s="362" t="s">
        <v>3</v>
      </c>
      <c r="F369" s="366">
        <v>31512819.02</v>
      </c>
      <c r="H369" s="366">
        <v>5090.55</v>
      </c>
    </row>
    <row r="370" spans="1:9">
      <c r="A370" s="360" t="s">
        <v>1259</v>
      </c>
      <c r="B370" s="364" t="s">
        <v>224</v>
      </c>
      <c r="C370" s="364"/>
      <c r="D370" s="364"/>
      <c r="E370" s="364"/>
      <c r="F370" s="367">
        <v>9537278.1199999992</v>
      </c>
      <c r="G370" s="367"/>
      <c r="H370" s="367">
        <v>1540.64</v>
      </c>
      <c r="I370" s="367"/>
    </row>
    <row r="371" spans="1:9">
      <c r="A371" s="2" t="s">
        <v>223</v>
      </c>
      <c r="B371" s="362" t="s">
        <v>224</v>
      </c>
      <c r="C371" s="362" t="s">
        <v>3</v>
      </c>
      <c r="F371" s="366">
        <v>4008094.06</v>
      </c>
      <c r="H371" s="366">
        <v>647.46</v>
      </c>
    </row>
    <row r="372" spans="1:9">
      <c r="A372" s="2" t="s">
        <v>1024</v>
      </c>
      <c r="B372" s="362" t="s">
        <v>1025</v>
      </c>
      <c r="C372" s="362" t="s">
        <v>3</v>
      </c>
      <c r="F372" s="366">
        <v>5529184.0599999996</v>
      </c>
      <c r="H372" s="366">
        <v>893.18</v>
      </c>
    </row>
    <row r="373" spans="1:9">
      <c r="A373" s="360" t="s">
        <v>1386</v>
      </c>
      <c r="B373" s="364" t="s">
        <v>1387</v>
      </c>
      <c r="C373" s="364"/>
      <c r="D373" s="364"/>
      <c r="E373" s="364"/>
      <c r="F373" s="367">
        <v>100888736.01000001</v>
      </c>
      <c r="G373" s="367"/>
      <c r="H373" s="367">
        <v>16297.48</v>
      </c>
      <c r="I373" s="367"/>
    </row>
    <row r="374" spans="1:9">
      <c r="A374" s="2" t="s">
        <v>1388</v>
      </c>
      <c r="B374" s="362" t="s">
        <v>1389</v>
      </c>
      <c r="C374" s="362" t="s">
        <v>4</v>
      </c>
      <c r="D374" s="362">
        <v>16362.28</v>
      </c>
      <c r="F374" s="366">
        <v>100888736.01000001</v>
      </c>
      <c r="H374" s="366">
        <v>16297.48</v>
      </c>
    </row>
    <row r="375" spans="1:9">
      <c r="A375" s="360" t="s">
        <v>1260</v>
      </c>
      <c r="B375" s="364" t="s">
        <v>1261</v>
      </c>
      <c r="C375" s="364"/>
      <c r="D375" s="364"/>
      <c r="E375" s="364"/>
      <c r="F375" s="367">
        <v>39376128.049999997</v>
      </c>
      <c r="G375" s="367"/>
      <c r="H375" s="367">
        <v>6360.79</v>
      </c>
      <c r="I375" s="367"/>
    </row>
    <row r="376" spans="1:9">
      <c r="A376" s="2" t="s">
        <v>225</v>
      </c>
      <c r="B376" s="362" t="s">
        <v>227</v>
      </c>
      <c r="C376" s="362" t="s">
        <v>3</v>
      </c>
      <c r="F376" s="366">
        <v>38307904.049999997</v>
      </c>
      <c r="H376" s="366">
        <v>6188.23</v>
      </c>
    </row>
    <row r="377" spans="1:9">
      <c r="A377" s="2" t="s">
        <v>1390</v>
      </c>
      <c r="B377" s="362" t="s">
        <v>1025</v>
      </c>
      <c r="C377" s="362" t="s">
        <v>3</v>
      </c>
      <c r="F377" s="366">
        <v>1068224</v>
      </c>
      <c r="H377" s="366">
        <v>172.56</v>
      </c>
    </row>
    <row r="378" spans="1:9">
      <c r="A378" s="360" t="s">
        <v>1262</v>
      </c>
      <c r="B378" s="364" t="s">
        <v>234</v>
      </c>
      <c r="C378" s="364"/>
      <c r="D378" s="364"/>
      <c r="E378" s="364"/>
      <c r="F378" s="367">
        <v>602649196.13999999</v>
      </c>
      <c r="G378" s="367"/>
      <c r="H378" s="367">
        <v>97351.43</v>
      </c>
      <c r="I378" s="367"/>
    </row>
    <row r="379" spans="1:9">
      <c r="A379" s="2" t="s">
        <v>228</v>
      </c>
      <c r="B379" s="362" t="s">
        <v>966</v>
      </c>
      <c r="C379" s="362" t="s">
        <v>4</v>
      </c>
      <c r="D379" s="362">
        <v>37597.699999999997</v>
      </c>
      <c r="F379" s="366">
        <v>232922462.41</v>
      </c>
      <c r="H379" s="366">
        <v>37626.1</v>
      </c>
    </row>
    <row r="380" spans="1:9">
      <c r="A380" s="2" t="s">
        <v>229</v>
      </c>
      <c r="B380" s="362" t="s">
        <v>230</v>
      </c>
      <c r="C380" s="362" t="s">
        <v>3</v>
      </c>
      <c r="F380" s="366">
        <v>43317425.039999999</v>
      </c>
      <c r="H380" s="366">
        <v>6997.46</v>
      </c>
    </row>
    <row r="381" spans="1:9">
      <c r="A381" s="2" t="s">
        <v>231</v>
      </c>
      <c r="B381" s="362" t="s">
        <v>232</v>
      </c>
      <c r="C381" s="362" t="s">
        <v>4</v>
      </c>
      <c r="D381" s="362">
        <v>738.5</v>
      </c>
      <c r="F381" s="366">
        <v>4618564.72</v>
      </c>
      <c r="H381" s="366">
        <v>746.08</v>
      </c>
    </row>
    <row r="382" spans="1:9">
      <c r="A382" s="2" t="s">
        <v>967</v>
      </c>
      <c r="B382" s="362" t="s">
        <v>968</v>
      </c>
      <c r="C382" s="362" t="s">
        <v>4</v>
      </c>
      <c r="D382" s="362">
        <v>51166.09</v>
      </c>
      <c r="F382" s="366">
        <v>314658924.95999998</v>
      </c>
      <c r="H382" s="366">
        <v>50829.73</v>
      </c>
    </row>
    <row r="383" spans="1:9">
      <c r="A383" s="2" t="s">
        <v>233</v>
      </c>
      <c r="B383" s="362" t="s">
        <v>234</v>
      </c>
      <c r="C383" s="362" t="s">
        <v>3</v>
      </c>
      <c r="F383" s="366">
        <v>7131819.0099999998</v>
      </c>
      <c r="H383" s="366">
        <v>1152.07</v>
      </c>
    </row>
    <row r="384" spans="1:9">
      <c r="A384" s="360" t="s">
        <v>1263</v>
      </c>
      <c r="B384" s="364" t="s">
        <v>1264</v>
      </c>
      <c r="C384" s="364"/>
      <c r="D384" s="364"/>
      <c r="E384" s="364"/>
      <c r="F384" s="367">
        <v>390236086.67000002</v>
      </c>
      <c r="G384" s="367"/>
      <c r="H384" s="367">
        <v>63038.400000000001</v>
      </c>
      <c r="I384" s="367"/>
    </row>
    <row r="385" spans="1:9">
      <c r="A385" s="2" t="s">
        <v>710</v>
      </c>
      <c r="B385" s="362" t="s">
        <v>711</v>
      </c>
      <c r="C385" s="362" t="s">
        <v>3</v>
      </c>
      <c r="F385" s="366">
        <v>27205835</v>
      </c>
      <c r="H385" s="366">
        <v>4394.8100000000004</v>
      </c>
    </row>
    <row r="386" spans="1:9">
      <c r="A386" s="360" t="s">
        <v>1265</v>
      </c>
      <c r="B386" s="364" t="s">
        <v>1266</v>
      </c>
      <c r="C386" s="364"/>
      <c r="D386" s="364"/>
      <c r="E386" s="364"/>
      <c r="F386" s="367">
        <v>77874150.129999995</v>
      </c>
      <c r="G386" s="367"/>
      <c r="H386" s="367">
        <v>12579.72</v>
      </c>
      <c r="I386" s="367"/>
    </row>
    <row r="387" spans="1:9">
      <c r="A387" s="2" t="s">
        <v>712</v>
      </c>
      <c r="B387" s="362" t="s">
        <v>713</v>
      </c>
      <c r="C387" s="362" t="s">
        <v>4</v>
      </c>
      <c r="D387" s="362">
        <v>7486.56</v>
      </c>
      <c r="F387" s="366">
        <v>46264008.549999997</v>
      </c>
      <c r="H387" s="366">
        <v>7473.45</v>
      </c>
    </row>
    <row r="388" spans="1:9">
      <c r="A388" s="2" t="s">
        <v>235</v>
      </c>
      <c r="B388" s="362" t="s">
        <v>236</v>
      </c>
      <c r="C388" s="362" t="s">
        <v>3</v>
      </c>
      <c r="F388" s="366">
        <v>8529092.0099999998</v>
      </c>
      <c r="H388" s="366">
        <v>1377.78</v>
      </c>
    </row>
    <row r="389" spans="1:9">
      <c r="A389" s="2" t="s">
        <v>237</v>
      </c>
      <c r="B389" s="362" t="s">
        <v>238</v>
      </c>
      <c r="C389" s="362" t="s">
        <v>4</v>
      </c>
      <c r="D389" s="362">
        <v>3735.9</v>
      </c>
      <c r="F389" s="366">
        <v>23081049.57</v>
      </c>
      <c r="H389" s="366">
        <v>3728.49</v>
      </c>
    </row>
    <row r="390" spans="1:9">
      <c r="A390" s="360" t="s">
        <v>1267</v>
      </c>
      <c r="B390" s="364" t="s">
        <v>240</v>
      </c>
      <c r="C390" s="364"/>
      <c r="D390" s="364"/>
      <c r="E390" s="364"/>
      <c r="F390" s="367">
        <v>129594055.09</v>
      </c>
      <c r="G390" s="367"/>
      <c r="H390" s="367">
        <v>20934.509999999998</v>
      </c>
      <c r="I390" s="367"/>
    </row>
    <row r="391" spans="1:9">
      <c r="A391" s="2" t="s">
        <v>239</v>
      </c>
      <c r="B391" s="362" t="s">
        <v>91</v>
      </c>
      <c r="C391" s="362" t="s">
        <v>4</v>
      </c>
      <c r="D391" s="362">
        <v>13170</v>
      </c>
      <c r="F391" s="366">
        <v>81349340.5</v>
      </c>
      <c r="H391" s="366">
        <v>13141.1</v>
      </c>
    </row>
    <row r="392" spans="1:9">
      <c r="A392" s="2" t="s">
        <v>408</v>
      </c>
      <c r="B392" s="362" t="s">
        <v>409</v>
      </c>
      <c r="C392" s="362" t="s">
        <v>4</v>
      </c>
      <c r="D392" s="362">
        <v>7807.63</v>
      </c>
      <c r="F392" s="366">
        <v>48244714.590000004</v>
      </c>
      <c r="H392" s="366">
        <v>7793.41</v>
      </c>
    </row>
    <row r="393" spans="1:9">
      <c r="A393" s="360" t="s">
        <v>1268</v>
      </c>
      <c r="B393" s="364" t="s">
        <v>714</v>
      </c>
      <c r="C393" s="364"/>
      <c r="D393" s="364"/>
      <c r="E393" s="364"/>
      <c r="F393" s="367">
        <v>69272354.629999995</v>
      </c>
      <c r="G393" s="367"/>
      <c r="H393" s="367">
        <v>11190.2</v>
      </c>
      <c r="I393" s="367"/>
    </row>
    <row r="394" spans="1:9">
      <c r="A394" s="2" t="s">
        <v>715</v>
      </c>
      <c r="B394" s="362" t="s">
        <v>714</v>
      </c>
      <c r="C394" s="362" t="s">
        <v>3</v>
      </c>
      <c r="F394" s="366">
        <v>3326050.03</v>
      </c>
      <c r="H394" s="366">
        <v>537.29</v>
      </c>
    </row>
    <row r="395" spans="1:9">
      <c r="A395" s="2" t="s">
        <v>851</v>
      </c>
      <c r="B395" s="362" t="s">
        <v>852</v>
      </c>
      <c r="C395" s="362" t="s">
        <v>4</v>
      </c>
      <c r="D395" s="362">
        <v>10680</v>
      </c>
      <c r="F395" s="366">
        <v>65946304.600000001</v>
      </c>
      <c r="H395" s="366">
        <v>10652.91</v>
      </c>
    </row>
    <row r="396" spans="1:9">
      <c r="A396" s="360" t="s">
        <v>1269</v>
      </c>
      <c r="B396" s="364" t="s">
        <v>1270</v>
      </c>
      <c r="C396" s="364"/>
      <c r="D396" s="364"/>
      <c r="E396" s="364"/>
      <c r="F396" s="367">
        <v>86289691.819999993</v>
      </c>
      <c r="G396" s="367"/>
      <c r="H396" s="367">
        <v>13939.16</v>
      </c>
      <c r="I396" s="367"/>
    </row>
    <row r="397" spans="1:9">
      <c r="A397" s="2" t="s">
        <v>241</v>
      </c>
      <c r="B397" s="362" t="s">
        <v>242</v>
      </c>
      <c r="C397" s="362" t="s">
        <v>3</v>
      </c>
      <c r="F397" s="366">
        <v>632000</v>
      </c>
      <c r="H397" s="366">
        <v>102.09</v>
      </c>
    </row>
    <row r="398" spans="1:9">
      <c r="A398" s="2" t="s">
        <v>410</v>
      </c>
      <c r="B398" s="362" t="s">
        <v>411</v>
      </c>
      <c r="C398" s="362" t="s">
        <v>4</v>
      </c>
      <c r="D398" s="362">
        <v>13958.04</v>
      </c>
      <c r="F398" s="366">
        <v>85657691.819999993</v>
      </c>
      <c r="H398" s="366">
        <v>13837.07</v>
      </c>
    </row>
    <row r="399" spans="1:9">
      <c r="A399" s="360" t="s">
        <v>1271</v>
      </c>
      <c r="B399" s="364" t="s">
        <v>1272</v>
      </c>
      <c r="C399" s="364"/>
      <c r="D399" s="364"/>
      <c r="E399" s="364"/>
      <c r="F399" s="367">
        <v>238742656</v>
      </c>
      <c r="G399" s="367"/>
      <c r="H399" s="367">
        <v>38566.28</v>
      </c>
      <c r="I399" s="367"/>
    </row>
    <row r="400" spans="1:9">
      <c r="A400" s="360" t="s">
        <v>1273</v>
      </c>
      <c r="B400" s="364" t="s">
        <v>1272</v>
      </c>
      <c r="C400" s="364"/>
      <c r="D400" s="364"/>
      <c r="E400" s="364"/>
      <c r="F400" s="367">
        <v>216516769</v>
      </c>
      <c r="G400" s="367"/>
      <c r="H400" s="367">
        <v>34975.93</v>
      </c>
      <c r="I400" s="367"/>
    </row>
    <row r="401" spans="1:9">
      <c r="A401" s="2" t="s">
        <v>245</v>
      </c>
      <c r="B401" s="362" t="s">
        <v>247</v>
      </c>
      <c r="C401" s="362" t="s">
        <v>3</v>
      </c>
      <c r="F401" s="366">
        <v>18377762</v>
      </c>
      <c r="H401" s="366">
        <v>2968.73</v>
      </c>
    </row>
    <row r="402" spans="1:9">
      <c r="A402" s="2" t="s">
        <v>570</v>
      </c>
      <c r="B402" s="362" t="s">
        <v>569</v>
      </c>
      <c r="C402" s="362" t="s">
        <v>3</v>
      </c>
      <c r="F402" s="366">
        <v>10682999</v>
      </c>
      <c r="H402" s="366">
        <v>1725.72</v>
      </c>
    </row>
    <row r="403" spans="1:9">
      <c r="A403" s="2" t="s">
        <v>248</v>
      </c>
      <c r="B403" s="362" t="s">
        <v>249</v>
      </c>
      <c r="C403" s="362" t="s">
        <v>3</v>
      </c>
      <c r="F403" s="366">
        <v>60496970</v>
      </c>
      <c r="H403" s="366">
        <v>9772.6299999999992</v>
      </c>
    </row>
    <row r="404" spans="1:9">
      <c r="A404" s="2" t="s">
        <v>250</v>
      </c>
      <c r="B404" s="362" t="s">
        <v>251</v>
      </c>
      <c r="C404" s="362" t="s">
        <v>3</v>
      </c>
      <c r="F404" s="366">
        <v>126959038</v>
      </c>
      <c r="H404" s="366">
        <v>20508.849999999999</v>
      </c>
    </row>
    <row r="405" spans="1:9">
      <c r="A405" s="360" t="s">
        <v>1274</v>
      </c>
      <c r="B405" s="364" t="s">
        <v>1275</v>
      </c>
      <c r="C405" s="364"/>
      <c r="D405" s="364"/>
      <c r="E405" s="364"/>
      <c r="F405" s="367">
        <v>22225887</v>
      </c>
      <c r="G405" s="367"/>
      <c r="H405" s="367">
        <v>3590.35</v>
      </c>
      <c r="I405" s="367"/>
    </row>
    <row r="406" spans="1:9">
      <c r="A406" s="2" t="s">
        <v>252</v>
      </c>
      <c r="B406" s="362" t="s">
        <v>253</v>
      </c>
      <c r="C406" s="362" t="s">
        <v>3</v>
      </c>
      <c r="F406" s="366">
        <v>22225887</v>
      </c>
      <c r="H406" s="366">
        <v>3590.35</v>
      </c>
    </row>
    <row r="407" spans="1:9">
      <c r="A407" s="360" t="s">
        <v>1276</v>
      </c>
      <c r="B407" s="364" t="s">
        <v>1277</v>
      </c>
      <c r="C407" s="364"/>
      <c r="D407" s="364"/>
      <c r="E407" s="364"/>
      <c r="F407" s="367">
        <v>279299842.13999999</v>
      </c>
      <c r="G407" s="367"/>
      <c r="H407" s="367">
        <v>45117.85</v>
      </c>
      <c r="I407" s="367"/>
    </row>
    <row r="408" spans="1:9">
      <c r="A408" s="360" t="s">
        <v>1391</v>
      </c>
      <c r="B408" s="364" t="s">
        <v>1392</v>
      </c>
      <c r="C408" s="364"/>
      <c r="D408" s="364"/>
      <c r="E408" s="364"/>
      <c r="F408" s="367">
        <v>78251880.319999993</v>
      </c>
      <c r="G408" s="367"/>
      <c r="H408" s="367">
        <v>12640.74</v>
      </c>
      <c r="I408" s="367"/>
    </row>
    <row r="409" spans="1:9">
      <c r="A409" s="2" t="s">
        <v>243</v>
      </c>
      <c r="B409" s="362" t="s">
        <v>244</v>
      </c>
      <c r="C409" s="362" t="s">
        <v>3</v>
      </c>
      <c r="F409" s="366">
        <v>78251880.319999993</v>
      </c>
      <c r="H409" s="366">
        <v>12640.74</v>
      </c>
    </row>
    <row r="410" spans="1:9">
      <c r="A410" s="360" t="s">
        <v>1278</v>
      </c>
      <c r="B410" s="364" t="s">
        <v>1279</v>
      </c>
      <c r="C410" s="364"/>
      <c r="D410" s="364"/>
      <c r="E410" s="364"/>
      <c r="F410" s="367">
        <v>118205681</v>
      </c>
      <c r="G410" s="367"/>
      <c r="H410" s="367">
        <v>19094.84</v>
      </c>
      <c r="I410" s="367"/>
    </row>
    <row r="411" spans="1:9">
      <c r="A411" s="2" t="s">
        <v>887</v>
      </c>
      <c r="B411" s="362" t="s">
        <v>888</v>
      </c>
      <c r="C411" s="362" t="s">
        <v>3</v>
      </c>
      <c r="F411" s="366">
        <v>118205681</v>
      </c>
      <c r="H411" s="366">
        <v>19094.84</v>
      </c>
    </row>
    <row r="412" spans="1:9">
      <c r="A412" s="360" t="s">
        <v>1280</v>
      </c>
      <c r="B412" s="364" t="s">
        <v>1281</v>
      </c>
      <c r="C412" s="364"/>
      <c r="D412" s="364"/>
      <c r="E412" s="364"/>
      <c r="F412" s="367">
        <v>74880867.819999993</v>
      </c>
      <c r="G412" s="367"/>
      <c r="H412" s="367">
        <v>12096.19</v>
      </c>
      <c r="I412" s="367"/>
    </row>
    <row r="413" spans="1:9">
      <c r="A413" s="2" t="s">
        <v>969</v>
      </c>
      <c r="B413" s="362" t="s">
        <v>970</v>
      </c>
      <c r="C413" s="362" t="s">
        <v>3</v>
      </c>
      <c r="F413" s="366">
        <v>74880867.819999993</v>
      </c>
      <c r="H413" s="366">
        <v>12096.19</v>
      </c>
    </row>
    <row r="414" spans="1:9">
      <c r="A414" s="360" t="s">
        <v>1282</v>
      </c>
      <c r="B414" s="364" t="s">
        <v>1283</v>
      </c>
      <c r="C414" s="364"/>
      <c r="D414" s="364"/>
      <c r="E414" s="364"/>
      <c r="F414" s="367">
        <v>7961413</v>
      </c>
      <c r="G414" s="367"/>
      <c r="H414" s="367">
        <v>1286.08</v>
      </c>
      <c r="I414" s="367"/>
    </row>
    <row r="415" spans="1:9">
      <c r="A415" s="2" t="s">
        <v>716</v>
      </c>
      <c r="B415" s="362" t="s">
        <v>717</v>
      </c>
      <c r="C415" s="362" t="s">
        <v>3</v>
      </c>
      <c r="F415" s="366">
        <v>3245563</v>
      </c>
      <c r="H415" s="366">
        <v>524.29</v>
      </c>
    </row>
    <row r="416" spans="1:9">
      <c r="A416" s="2" t="s">
        <v>718</v>
      </c>
      <c r="B416" s="362" t="s">
        <v>719</v>
      </c>
      <c r="C416" s="362" t="s">
        <v>3</v>
      </c>
      <c r="F416" s="366">
        <v>4715850</v>
      </c>
      <c r="H416" s="366">
        <v>761.79</v>
      </c>
    </row>
    <row r="417" spans="1:9">
      <c r="A417" s="360" t="s">
        <v>1284</v>
      </c>
      <c r="B417" s="364" t="s">
        <v>1285</v>
      </c>
      <c r="C417" s="364"/>
      <c r="D417" s="364"/>
      <c r="E417" s="364"/>
      <c r="F417" s="367">
        <v>4136734210.1399999</v>
      </c>
      <c r="G417" s="367"/>
      <c r="H417" s="367">
        <v>668248.35</v>
      </c>
      <c r="I417" s="367"/>
    </row>
    <row r="418" spans="1:9">
      <c r="A418" s="360" t="s">
        <v>1286</v>
      </c>
      <c r="B418" s="364" t="s">
        <v>1287</v>
      </c>
      <c r="C418" s="364"/>
      <c r="D418" s="364"/>
      <c r="E418" s="364"/>
      <c r="F418" s="367">
        <v>52423390.740000002</v>
      </c>
      <c r="G418" s="367"/>
      <c r="H418" s="367">
        <v>8468.43</v>
      </c>
      <c r="I418" s="367"/>
    </row>
    <row r="419" spans="1:9">
      <c r="A419" s="2" t="s">
        <v>255</v>
      </c>
      <c r="B419" s="362" t="s">
        <v>256</v>
      </c>
      <c r="C419" s="362" t="s">
        <v>4</v>
      </c>
      <c r="D419" s="362">
        <v>8573.64</v>
      </c>
      <c r="F419" s="366">
        <v>52423390.740000002</v>
      </c>
      <c r="H419" s="366">
        <v>8468.43</v>
      </c>
    </row>
    <row r="420" spans="1:9">
      <c r="A420" s="360" t="s">
        <v>1288</v>
      </c>
      <c r="B420" s="364" t="s">
        <v>1289</v>
      </c>
      <c r="C420" s="364"/>
      <c r="D420" s="364"/>
      <c r="E420" s="364"/>
      <c r="F420" s="367">
        <v>3301568972.6199999</v>
      </c>
      <c r="G420" s="367"/>
      <c r="H420" s="367">
        <v>533332.63</v>
      </c>
      <c r="I420" s="367"/>
    </row>
    <row r="421" spans="1:9">
      <c r="A421" s="2" t="s">
        <v>257</v>
      </c>
      <c r="B421" s="362" t="s">
        <v>258</v>
      </c>
      <c r="C421" s="362" t="s">
        <v>3</v>
      </c>
      <c r="F421" s="366">
        <v>-31773363511.040001</v>
      </c>
      <c r="H421" s="366">
        <v>-5132641.97</v>
      </c>
    </row>
    <row r="422" spans="1:9">
      <c r="A422" s="2" t="s">
        <v>259</v>
      </c>
      <c r="B422" s="362" t="s">
        <v>260</v>
      </c>
      <c r="C422" s="362" t="s">
        <v>3</v>
      </c>
      <c r="F422" s="366">
        <v>35074932483.660004</v>
      </c>
      <c r="H422" s="366">
        <v>5665974.5999999996</v>
      </c>
    </row>
    <row r="423" spans="1:9">
      <c r="A423" s="360" t="s">
        <v>1290</v>
      </c>
      <c r="B423" s="364" t="s">
        <v>1291</v>
      </c>
      <c r="C423" s="364"/>
      <c r="D423" s="364"/>
      <c r="E423" s="364"/>
      <c r="F423" s="367">
        <v>579717232.77999997</v>
      </c>
      <c r="G423" s="367"/>
      <c r="H423" s="367">
        <v>93650.86</v>
      </c>
      <c r="I423" s="367"/>
    </row>
    <row r="424" spans="1:9">
      <c r="A424" s="360" t="s">
        <v>1292</v>
      </c>
      <c r="B424" s="364" t="s">
        <v>1293</v>
      </c>
      <c r="C424" s="364"/>
      <c r="D424" s="364"/>
      <c r="E424" s="364"/>
      <c r="F424" s="367">
        <v>313416496.37</v>
      </c>
      <c r="G424" s="367"/>
      <c r="H424" s="367">
        <v>50629.03</v>
      </c>
      <c r="I424" s="367"/>
    </row>
    <row r="425" spans="1:9">
      <c r="A425" s="2" t="s">
        <v>261</v>
      </c>
      <c r="B425" s="362" t="s">
        <v>262</v>
      </c>
      <c r="C425" s="362" t="s">
        <v>3</v>
      </c>
      <c r="F425" s="366">
        <v>1378802</v>
      </c>
      <c r="H425" s="366">
        <v>222.73</v>
      </c>
    </row>
    <row r="426" spans="1:9">
      <c r="A426" s="2" t="s">
        <v>263</v>
      </c>
      <c r="B426" s="362" t="s">
        <v>720</v>
      </c>
      <c r="C426" s="362" t="s">
        <v>3</v>
      </c>
      <c r="F426" s="366">
        <v>61600</v>
      </c>
      <c r="H426" s="366">
        <v>9.9499999999999993</v>
      </c>
    </row>
    <row r="427" spans="1:9">
      <c r="A427" s="2" t="s">
        <v>412</v>
      </c>
      <c r="B427" s="362" t="s">
        <v>413</v>
      </c>
      <c r="C427" s="362" t="s">
        <v>4</v>
      </c>
      <c r="D427" s="362">
        <v>100.7</v>
      </c>
      <c r="F427" s="366">
        <v>621452.57999999996</v>
      </c>
      <c r="H427" s="366">
        <v>100.39</v>
      </c>
    </row>
    <row r="428" spans="1:9">
      <c r="A428" s="2" t="s">
        <v>853</v>
      </c>
      <c r="B428" s="362" t="s">
        <v>854</v>
      </c>
      <c r="C428" s="362" t="s">
        <v>3</v>
      </c>
      <c r="F428" s="366">
        <v>715000</v>
      </c>
      <c r="H428" s="366">
        <v>115.5</v>
      </c>
    </row>
    <row r="429" spans="1:9">
      <c r="A429" s="2" t="s">
        <v>855</v>
      </c>
      <c r="B429" s="362" t="s">
        <v>856</v>
      </c>
      <c r="C429" s="362" t="s">
        <v>4</v>
      </c>
      <c r="D429" s="362">
        <v>44</v>
      </c>
      <c r="F429" s="366">
        <v>272694.40000000002</v>
      </c>
      <c r="H429" s="366">
        <v>44.05</v>
      </c>
    </row>
    <row r="430" spans="1:9">
      <c r="A430" s="2" t="s">
        <v>721</v>
      </c>
      <c r="B430" s="362" t="s">
        <v>722</v>
      </c>
      <c r="C430" s="362" t="s">
        <v>3</v>
      </c>
      <c r="F430" s="366">
        <v>143263149.00999999</v>
      </c>
      <c r="H430" s="366">
        <v>23142.61</v>
      </c>
    </row>
    <row r="431" spans="1:9">
      <c r="A431" s="2" t="s">
        <v>264</v>
      </c>
      <c r="B431" s="362" t="s">
        <v>265</v>
      </c>
      <c r="C431" s="362" t="s">
        <v>3</v>
      </c>
      <c r="F431" s="366">
        <v>140000</v>
      </c>
      <c r="H431" s="366">
        <v>22.62</v>
      </c>
    </row>
    <row r="432" spans="1:9">
      <c r="A432" s="2" t="s">
        <v>971</v>
      </c>
      <c r="B432" s="362" t="s">
        <v>972</v>
      </c>
      <c r="C432" s="362" t="s">
        <v>4</v>
      </c>
      <c r="D432" s="362">
        <v>27006.22</v>
      </c>
      <c r="F432" s="366">
        <v>166963798.38</v>
      </c>
      <c r="H432" s="366">
        <v>26971.19</v>
      </c>
    </row>
    <row r="433" spans="1:9">
      <c r="A433" s="360" t="s">
        <v>1294</v>
      </c>
      <c r="B433" s="364" t="s">
        <v>723</v>
      </c>
      <c r="C433" s="364"/>
      <c r="D433" s="364"/>
      <c r="E433" s="364"/>
      <c r="F433" s="367">
        <v>257937548.41</v>
      </c>
      <c r="G433" s="367"/>
      <c r="H433" s="367">
        <v>41667.019999999997</v>
      </c>
      <c r="I433" s="367"/>
    </row>
    <row r="434" spans="1:9">
      <c r="A434" s="2" t="s">
        <v>266</v>
      </c>
      <c r="B434" s="362" t="s">
        <v>267</v>
      </c>
      <c r="C434" s="362" t="s">
        <v>4</v>
      </c>
      <c r="D434" s="362">
        <v>744.64</v>
      </c>
      <c r="F434" s="366">
        <v>4607262</v>
      </c>
      <c r="H434" s="366">
        <v>744.25</v>
      </c>
    </row>
    <row r="435" spans="1:9">
      <c r="A435" s="2" t="s">
        <v>268</v>
      </c>
      <c r="B435" s="362" t="s">
        <v>723</v>
      </c>
      <c r="C435" s="362" t="s">
        <v>4</v>
      </c>
      <c r="D435" s="362">
        <v>2374.29</v>
      </c>
      <c r="F435" s="366">
        <v>14679571</v>
      </c>
      <c r="H435" s="366">
        <v>2371.33</v>
      </c>
    </row>
    <row r="436" spans="1:9">
      <c r="A436" s="2" t="s">
        <v>414</v>
      </c>
      <c r="B436" s="362" t="s">
        <v>415</v>
      </c>
      <c r="C436" s="362" t="s">
        <v>4</v>
      </c>
      <c r="D436" s="362">
        <v>460</v>
      </c>
      <c r="F436" s="366">
        <v>2835340.6</v>
      </c>
      <c r="H436" s="366">
        <v>458.02</v>
      </c>
    </row>
    <row r="437" spans="1:9">
      <c r="A437" s="2" t="s">
        <v>724</v>
      </c>
      <c r="B437" s="362" t="s">
        <v>725</v>
      </c>
      <c r="C437" s="362" t="s">
        <v>4</v>
      </c>
      <c r="D437" s="362">
        <v>175</v>
      </c>
      <c r="F437" s="366">
        <v>1073705</v>
      </c>
      <c r="H437" s="366">
        <v>173.45</v>
      </c>
    </row>
    <row r="438" spans="1:9">
      <c r="A438" s="2" t="s">
        <v>1026</v>
      </c>
      <c r="B438" s="362" t="s">
        <v>1027</v>
      </c>
      <c r="C438" s="362" t="s">
        <v>4</v>
      </c>
      <c r="D438" s="362">
        <v>37935.57</v>
      </c>
      <c r="F438" s="366">
        <v>234408561.81</v>
      </c>
      <c r="H438" s="366">
        <v>37866.160000000003</v>
      </c>
    </row>
    <row r="439" spans="1:9">
      <c r="A439" s="2" t="s">
        <v>269</v>
      </c>
      <c r="B439" s="362" t="s">
        <v>270</v>
      </c>
      <c r="C439" s="362" t="s">
        <v>4</v>
      </c>
      <c r="D439" s="362">
        <v>55</v>
      </c>
      <c r="F439" s="366">
        <v>333108</v>
      </c>
      <c r="H439" s="366">
        <v>53.81</v>
      </c>
    </row>
    <row r="440" spans="1:9">
      <c r="A440" s="360" t="s">
        <v>1295</v>
      </c>
      <c r="B440" s="364" t="s">
        <v>1296</v>
      </c>
      <c r="C440" s="364"/>
      <c r="D440" s="364"/>
      <c r="E440" s="364"/>
      <c r="F440" s="367">
        <v>8363188</v>
      </c>
      <c r="G440" s="367"/>
      <c r="H440" s="367">
        <v>1354.81</v>
      </c>
      <c r="I440" s="367"/>
    </row>
    <row r="441" spans="1:9">
      <c r="A441" s="2" t="s">
        <v>726</v>
      </c>
      <c r="B441" s="362" t="s">
        <v>727</v>
      </c>
      <c r="C441" s="362" t="s">
        <v>295</v>
      </c>
      <c r="D441" s="362">
        <v>361.09</v>
      </c>
      <c r="F441" s="366">
        <v>2518556</v>
      </c>
      <c r="H441" s="366">
        <v>410.11</v>
      </c>
    </row>
    <row r="442" spans="1:9">
      <c r="A442" s="2" t="s">
        <v>416</v>
      </c>
      <c r="B442" s="362" t="s">
        <v>417</v>
      </c>
      <c r="C442" s="362" t="s">
        <v>295</v>
      </c>
      <c r="D442" s="362">
        <v>837.79</v>
      </c>
      <c r="F442" s="366">
        <v>5844632</v>
      </c>
      <c r="H442" s="366">
        <v>944.7</v>
      </c>
    </row>
    <row r="443" spans="1:9">
      <c r="A443" s="360" t="s">
        <v>1297</v>
      </c>
      <c r="B443" s="364" t="s">
        <v>1298</v>
      </c>
      <c r="C443" s="364"/>
      <c r="D443" s="364"/>
      <c r="E443" s="364"/>
      <c r="F443" s="367">
        <v>203024614</v>
      </c>
      <c r="G443" s="367"/>
      <c r="H443" s="367">
        <v>32796.43</v>
      </c>
      <c r="I443" s="367"/>
    </row>
    <row r="444" spans="1:9">
      <c r="A444" s="2" t="s">
        <v>271</v>
      </c>
      <c r="B444" s="362" t="s">
        <v>272</v>
      </c>
      <c r="C444" s="362" t="s">
        <v>4</v>
      </c>
      <c r="D444" s="362">
        <v>24130.5</v>
      </c>
      <c r="F444" s="366">
        <v>147369757</v>
      </c>
      <c r="H444" s="366">
        <v>23805.98</v>
      </c>
    </row>
    <row r="445" spans="1:9">
      <c r="A445" s="2" t="s">
        <v>418</v>
      </c>
      <c r="B445" s="362" t="s">
        <v>419</v>
      </c>
      <c r="C445" s="362" t="s">
        <v>3</v>
      </c>
      <c r="F445" s="366">
        <v>55654857</v>
      </c>
      <c r="H445" s="366">
        <v>8990.44</v>
      </c>
    </row>
    <row r="446" spans="1:9">
      <c r="A446" s="360" t="s">
        <v>1299</v>
      </c>
      <c r="B446" s="364" t="s">
        <v>1300</v>
      </c>
      <c r="C446" s="364"/>
      <c r="D446" s="364"/>
      <c r="E446" s="364"/>
      <c r="F446" s="367">
        <v>-21450000</v>
      </c>
      <c r="G446" s="367"/>
      <c r="H446" s="367">
        <v>-3465.01</v>
      </c>
      <c r="I446" s="367"/>
    </row>
    <row r="447" spans="1:9">
      <c r="A447" s="360" t="s">
        <v>1301</v>
      </c>
      <c r="B447" s="364" t="s">
        <v>1302</v>
      </c>
      <c r="C447" s="364"/>
      <c r="D447" s="364"/>
      <c r="E447" s="364"/>
      <c r="F447" s="367">
        <v>-21450000</v>
      </c>
      <c r="G447" s="367"/>
      <c r="H447" s="367">
        <v>-3465.01</v>
      </c>
      <c r="I447" s="367"/>
    </row>
    <row r="448" spans="1:9">
      <c r="A448" s="2" t="s">
        <v>973</v>
      </c>
      <c r="B448" s="362" t="s">
        <v>974</v>
      </c>
      <c r="C448" s="362" t="s">
        <v>3</v>
      </c>
      <c r="F448" s="366">
        <v>-21450000</v>
      </c>
      <c r="H448" s="366">
        <v>-3465.01</v>
      </c>
    </row>
    <row r="449" spans="1:9">
      <c r="A449" s="360" t="s">
        <v>273</v>
      </c>
      <c r="B449" s="364" t="s">
        <v>1303</v>
      </c>
      <c r="C449" s="364"/>
      <c r="D449" s="364"/>
      <c r="E449" s="364"/>
      <c r="F449" s="367">
        <v>146862.85999999999</v>
      </c>
      <c r="G449" s="367"/>
      <c r="H449" s="367">
        <v>23.72</v>
      </c>
      <c r="I449" s="367"/>
    </row>
    <row r="450" spans="1:9">
      <c r="A450" s="360" t="s">
        <v>1304</v>
      </c>
      <c r="B450" s="364" t="s">
        <v>1305</v>
      </c>
      <c r="C450" s="364"/>
      <c r="D450" s="364"/>
      <c r="E450" s="364"/>
      <c r="F450" s="367">
        <v>3486646137539.25</v>
      </c>
      <c r="G450" s="367"/>
      <c r="H450" s="367">
        <v>563229833.70000005</v>
      </c>
      <c r="I450" s="367"/>
    </row>
    <row r="451" spans="1:9">
      <c r="A451" s="360" t="s">
        <v>1306</v>
      </c>
      <c r="B451" s="364" t="s">
        <v>1307</v>
      </c>
      <c r="C451" s="364"/>
      <c r="D451" s="364"/>
      <c r="E451" s="364"/>
      <c r="F451" s="367">
        <v>50121837075.040001</v>
      </c>
      <c r="G451" s="367"/>
      <c r="H451" s="367">
        <v>8096638.7000000002</v>
      </c>
      <c r="I451" s="367"/>
    </row>
    <row r="452" spans="1:9">
      <c r="A452" s="360" t="s">
        <v>1308</v>
      </c>
      <c r="B452" s="364" t="s">
        <v>1309</v>
      </c>
      <c r="C452" s="364"/>
      <c r="D452" s="364"/>
      <c r="E452" s="364"/>
      <c r="F452" s="367">
        <v>50121837075.040001</v>
      </c>
      <c r="G452" s="367"/>
      <c r="H452" s="367">
        <v>8096638.7000000002</v>
      </c>
      <c r="I452" s="367"/>
    </row>
    <row r="453" spans="1:9">
      <c r="A453" s="360" t="s">
        <v>1310</v>
      </c>
      <c r="B453" s="364" t="s">
        <v>1311</v>
      </c>
      <c r="C453" s="364"/>
      <c r="D453" s="364"/>
      <c r="E453" s="364"/>
      <c r="F453" s="367">
        <v>19365060515.560001</v>
      </c>
      <c r="G453" s="367"/>
      <c r="H453" s="367">
        <v>3128215.31</v>
      </c>
      <c r="I453" s="367"/>
    </row>
    <row r="454" spans="1:9">
      <c r="A454" s="2" t="s">
        <v>420</v>
      </c>
      <c r="B454" s="362" t="s">
        <v>421</v>
      </c>
      <c r="C454" s="362" t="s">
        <v>3</v>
      </c>
      <c r="F454" s="366">
        <v>68889.58</v>
      </c>
      <c r="H454" s="366">
        <v>11.13</v>
      </c>
    </row>
    <row r="455" spans="1:9">
      <c r="A455" s="2" t="s">
        <v>275</v>
      </c>
      <c r="B455" s="362" t="s">
        <v>276</v>
      </c>
      <c r="C455" s="362" t="s">
        <v>4</v>
      </c>
      <c r="D455" s="362">
        <v>0.28999999999999998</v>
      </c>
      <c r="F455" s="366">
        <v>1795.23</v>
      </c>
      <c r="H455" s="366">
        <v>0.28999999999999998</v>
      </c>
    </row>
    <row r="456" spans="1:9">
      <c r="A456" s="2" t="s">
        <v>277</v>
      </c>
      <c r="B456" s="362" t="s">
        <v>278</v>
      </c>
      <c r="C456" s="362" t="s">
        <v>3</v>
      </c>
      <c r="F456" s="366">
        <v>3057596464.2800002</v>
      </c>
      <c r="H456" s="366">
        <v>493921.52</v>
      </c>
    </row>
    <row r="457" spans="1:9">
      <c r="A457" s="2" t="s">
        <v>279</v>
      </c>
      <c r="B457" s="362" t="s">
        <v>280</v>
      </c>
      <c r="C457" s="362" t="s">
        <v>4</v>
      </c>
      <c r="D457" s="362">
        <v>2622313.46</v>
      </c>
      <c r="F457" s="366">
        <v>16233300358.450001</v>
      </c>
      <c r="H457" s="366">
        <v>2622313.46</v>
      </c>
    </row>
    <row r="458" spans="1:9">
      <c r="A458" s="2" t="s">
        <v>281</v>
      </c>
      <c r="B458" s="362" t="s">
        <v>282</v>
      </c>
      <c r="C458" s="362" t="s">
        <v>4</v>
      </c>
      <c r="D458" s="362">
        <v>-12092.47</v>
      </c>
      <c r="F458" s="366">
        <v>-74857830.909999996</v>
      </c>
      <c r="H458" s="366">
        <v>-12092.47</v>
      </c>
    </row>
    <row r="459" spans="1:9">
      <c r="A459" s="2" t="s">
        <v>422</v>
      </c>
      <c r="B459" s="362" t="s">
        <v>423</v>
      </c>
      <c r="C459" s="362" t="s">
        <v>3</v>
      </c>
      <c r="F459" s="366">
        <v>-19057003</v>
      </c>
      <c r="H459" s="366">
        <v>-3078.45</v>
      </c>
    </row>
    <row r="460" spans="1:9">
      <c r="A460" s="2" t="s">
        <v>424</v>
      </c>
      <c r="B460" s="362" t="s">
        <v>425</v>
      </c>
      <c r="C460" s="362" t="s">
        <v>3</v>
      </c>
      <c r="F460" s="366">
        <v>588.64</v>
      </c>
      <c r="H460" s="366">
        <v>0.1</v>
      </c>
    </row>
    <row r="461" spans="1:9">
      <c r="A461" s="2" t="s">
        <v>426</v>
      </c>
      <c r="B461" s="362" t="s">
        <v>427</v>
      </c>
      <c r="C461" s="362" t="s">
        <v>4</v>
      </c>
      <c r="D461" s="362">
        <v>-2.84</v>
      </c>
      <c r="F461" s="366">
        <v>-17580.88</v>
      </c>
      <c r="H461" s="366">
        <v>-2.84</v>
      </c>
    </row>
    <row r="462" spans="1:9">
      <c r="A462" s="2" t="s">
        <v>857</v>
      </c>
      <c r="B462" s="362" t="s">
        <v>858</v>
      </c>
      <c r="C462" s="362" t="s">
        <v>4</v>
      </c>
      <c r="D462" s="362">
        <v>111276.21</v>
      </c>
      <c r="F462" s="366">
        <v>688849814.19000006</v>
      </c>
      <c r="H462" s="366">
        <v>111276.21</v>
      </c>
    </row>
    <row r="463" spans="1:9">
      <c r="A463" s="2" t="s">
        <v>859</v>
      </c>
      <c r="B463" s="362" t="s">
        <v>860</v>
      </c>
      <c r="C463" s="362" t="s">
        <v>3</v>
      </c>
      <c r="F463" s="366">
        <v>36315359</v>
      </c>
      <c r="H463" s="366">
        <v>5866.35</v>
      </c>
    </row>
    <row r="464" spans="1:9">
      <c r="A464" s="2" t="s">
        <v>1028</v>
      </c>
      <c r="B464" s="362" t="s">
        <v>1029</v>
      </c>
      <c r="C464" s="362" t="s">
        <v>4</v>
      </c>
      <c r="D464" s="362">
        <v>-90000</v>
      </c>
      <c r="F464" s="366">
        <v>-557140500</v>
      </c>
      <c r="H464" s="366">
        <v>-90000</v>
      </c>
    </row>
    <row r="465" spans="1:9">
      <c r="A465" s="2" t="s">
        <v>1393</v>
      </c>
      <c r="B465" s="362" t="s">
        <v>1394</v>
      </c>
      <c r="C465" s="362" t="s">
        <v>3</v>
      </c>
      <c r="F465" s="366">
        <v>99.08</v>
      </c>
      <c r="H465" s="366">
        <v>0.02</v>
      </c>
    </row>
    <row r="466" spans="1:9">
      <c r="A466" s="2" t="s">
        <v>1395</v>
      </c>
      <c r="B466" s="362" t="s">
        <v>1396</v>
      </c>
      <c r="C466" s="362" t="s">
        <v>4</v>
      </c>
      <c r="D466" s="362">
        <v>0.01</v>
      </c>
      <c r="F466" s="366">
        <v>61.9</v>
      </c>
      <c r="H466" s="366">
        <v>0.01</v>
      </c>
    </row>
    <row r="467" spans="1:9">
      <c r="A467" s="360" t="s">
        <v>1312</v>
      </c>
      <c r="B467" s="364" t="s">
        <v>1313</v>
      </c>
      <c r="C467" s="364"/>
      <c r="D467" s="364"/>
      <c r="E467" s="364"/>
      <c r="F467" s="367">
        <v>31474323538.299999</v>
      </c>
      <c r="G467" s="367"/>
      <c r="H467" s="367">
        <v>5084335.3099999996</v>
      </c>
      <c r="I467" s="367"/>
    </row>
    <row r="468" spans="1:9">
      <c r="A468" s="2" t="s">
        <v>975</v>
      </c>
      <c r="B468" s="362" t="s">
        <v>976</v>
      </c>
      <c r="C468" s="362" t="s">
        <v>4</v>
      </c>
      <c r="D468" s="362">
        <v>5421062.0300000003</v>
      </c>
      <c r="F468" s="366">
        <v>33558813443.610001</v>
      </c>
      <c r="H468" s="366">
        <v>5421062.0300000003</v>
      </c>
    </row>
    <row r="469" spans="1:9">
      <c r="A469" s="2" t="s">
        <v>1397</v>
      </c>
      <c r="B469" s="362" t="s">
        <v>1398</v>
      </c>
      <c r="C469" s="362" t="s">
        <v>4</v>
      </c>
      <c r="D469" s="362">
        <v>0.32</v>
      </c>
      <c r="F469" s="366">
        <v>1980.94</v>
      </c>
      <c r="H469" s="366">
        <v>0.32</v>
      </c>
    </row>
    <row r="470" spans="1:9">
      <c r="A470" s="2" t="s">
        <v>1030</v>
      </c>
      <c r="B470" s="362" t="s">
        <v>1031</v>
      </c>
      <c r="C470" s="362" t="s">
        <v>4</v>
      </c>
      <c r="D470" s="362">
        <v>136024.87</v>
      </c>
      <c r="F470" s="366">
        <v>842055156.49000001</v>
      </c>
      <c r="H470" s="366">
        <v>136024.87</v>
      </c>
    </row>
    <row r="471" spans="1:9">
      <c r="A471" s="2" t="s">
        <v>1032</v>
      </c>
      <c r="B471" s="362" t="s">
        <v>1033</v>
      </c>
      <c r="C471" s="362" t="s">
        <v>295</v>
      </c>
      <c r="D471" s="362">
        <v>276803.93</v>
      </c>
      <c r="F471" s="366">
        <v>1946393959.6600001</v>
      </c>
      <c r="H471" s="366">
        <v>314418.82</v>
      </c>
    </row>
    <row r="472" spans="1:9">
      <c r="A472" s="2" t="s">
        <v>1034</v>
      </c>
      <c r="B472" s="362" t="s">
        <v>1035</v>
      </c>
      <c r="C472" s="362" t="s">
        <v>183</v>
      </c>
      <c r="D472" s="362">
        <v>47.75</v>
      </c>
      <c r="F472" s="366">
        <v>6959.09</v>
      </c>
      <c r="H472" s="366">
        <v>1.1200000000000001</v>
      </c>
    </row>
    <row r="473" spans="1:9">
      <c r="A473" s="2" t="s">
        <v>283</v>
      </c>
      <c r="B473" s="362" t="s">
        <v>284</v>
      </c>
      <c r="C473" s="362" t="s">
        <v>4</v>
      </c>
      <c r="D473" s="362">
        <v>692499.34</v>
      </c>
      <c r="F473" s="366">
        <v>4286882539.3000002</v>
      </c>
      <c r="H473" s="366">
        <v>692499.34</v>
      </c>
    </row>
    <row r="474" spans="1:9">
      <c r="A474" s="2" t="s">
        <v>571</v>
      </c>
      <c r="B474" s="362" t="s">
        <v>573</v>
      </c>
      <c r="C474" s="362" t="s">
        <v>391</v>
      </c>
      <c r="D474" s="362">
        <v>3769.99</v>
      </c>
      <c r="F474" s="366">
        <v>29625315.25</v>
      </c>
      <c r="H474" s="366">
        <v>4785.6499999999996</v>
      </c>
    </row>
    <row r="475" spans="1:9">
      <c r="A475" s="2" t="s">
        <v>572</v>
      </c>
      <c r="B475" s="362" t="s">
        <v>574</v>
      </c>
      <c r="C475" s="362" t="s">
        <v>295</v>
      </c>
      <c r="D475" s="362">
        <v>165336.54</v>
      </c>
      <c r="F475" s="366">
        <v>1162592029.5599999</v>
      </c>
      <c r="H475" s="366">
        <v>187804.12</v>
      </c>
    </row>
    <row r="476" spans="1:9">
      <c r="A476" s="2" t="s">
        <v>861</v>
      </c>
      <c r="B476" s="362" t="s">
        <v>862</v>
      </c>
      <c r="C476" s="362" t="s">
        <v>183</v>
      </c>
      <c r="D476" s="362">
        <v>18.489999999999998</v>
      </c>
      <c r="F476" s="366">
        <v>2694.73</v>
      </c>
      <c r="H476" s="366">
        <v>0.44</v>
      </c>
    </row>
    <row r="477" spans="1:9">
      <c r="A477" s="2" t="s">
        <v>977</v>
      </c>
      <c r="B477" s="362" t="s">
        <v>978</v>
      </c>
      <c r="C477" s="362" t="s">
        <v>4</v>
      </c>
      <c r="D477" s="362">
        <v>415073.84</v>
      </c>
      <c r="F477" s="366">
        <v>2569493852.8299999</v>
      </c>
      <c r="H477" s="366">
        <v>415073.84</v>
      </c>
    </row>
    <row r="478" spans="1:9">
      <c r="A478" s="2" t="s">
        <v>979</v>
      </c>
      <c r="B478" s="362" t="s">
        <v>980</v>
      </c>
      <c r="C478" s="362" t="s">
        <v>183</v>
      </c>
      <c r="D478" s="362">
        <v>4609189.05</v>
      </c>
      <c r="F478" s="366">
        <v>671743304.33000004</v>
      </c>
      <c r="H478" s="366">
        <v>108512.84</v>
      </c>
    </row>
    <row r="479" spans="1:9">
      <c r="A479" s="2" t="s">
        <v>1399</v>
      </c>
      <c r="B479" s="362" t="s">
        <v>1400</v>
      </c>
      <c r="C479" s="362" t="s">
        <v>4</v>
      </c>
      <c r="D479" s="362">
        <v>1682.83</v>
      </c>
      <c r="F479" s="366">
        <v>10563224.890000001</v>
      </c>
      <c r="H479" s="366">
        <v>1706.37</v>
      </c>
    </row>
    <row r="480" spans="1:9">
      <c r="A480" s="2" t="s">
        <v>428</v>
      </c>
      <c r="B480" s="362" t="s">
        <v>429</v>
      </c>
      <c r="C480" s="362" t="s">
        <v>4</v>
      </c>
      <c r="D480" s="362">
        <v>-2188689.42</v>
      </c>
      <c r="F480" s="366">
        <v>-13548972420.040001</v>
      </c>
      <c r="H480" s="366">
        <v>-2188689.42</v>
      </c>
    </row>
    <row r="481" spans="1:9">
      <c r="A481" s="2" t="s">
        <v>981</v>
      </c>
      <c r="B481" s="362" t="s">
        <v>982</v>
      </c>
      <c r="C481" s="362" t="s">
        <v>3</v>
      </c>
      <c r="F481" s="366">
        <v>-3016.33</v>
      </c>
      <c r="H481" s="366">
        <v>-0.49</v>
      </c>
    </row>
    <row r="482" spans="1:9">
      <c r="A482" s="2" t="s">
        <v>430</v>
      </c>
      <c r="B482" s="362" t="s">
        <v>433</v>
      </c>
      <c r="C482" s="362" t="s">
        <v>4</v>
      </c>
      <c r="D482" s="362">
        <v>27.3</v>
      </c>
      <c r="F482" s="366">
        <v>168999.28</v>
      </c>
      <c r="H482" s="366">
        <v>27.3</v>
      </c>
    </row>
    <row r="483" spans="1:9">
      <c r="A483" s="2" t="s">
        <v>983</v>
      </c>
      <c r="B483" s="362" t="s">
        <v>984</v>
      </c>
      <c r="C483" s="362" t="s">
        <v>183</v>
      </c>
      <c r="D483" s="362">
        <v>-0.34</v>
      </c>
      <c r="F483" s="366">
        <v>-49.55</v>
      </c>
      <c r="H483" s="366">
        <v>-0.01</v>
      </c>
    </row>
    <row r="484" spans="1:9">
      <c r="A484" s="2" t="s">
        <v>288</v>
      </c>
      <c r="B484" s="362" t="s">
        <v>287</v>
      </c>
      <c r="C484" s="362" t="s">
        <v>4</v>
      </c>
      <c r="D484" s="362">
        <v>-7024.85</v>
      </c>
      <c r="F484" s="366">
        <v>-43486982.68</v>
      </c>
      <c r="H484" s="366">
        <v>-7024.85</v>
      </c>
    </row>
    <row r="485" spans="1:9">
      <c r="A485" s="2" t="s">
        <v>431</v>
      </c>
      <c r="B485" s="362" t="s">
        <v>434</v>
      </c>
      <c r="C485" s="362" t="s">
        <v>3</v>
      </c>
      <c r="F485" s="366">
        <v>-206140.72</v>
      </c>
      <c r="H485" s="366">
        <v>-33.299999999999997</v>
      </c>
    </row>
    <row r="486" spans="1:9">
      <c r="A486" s="2" t="s">
        <v>432</v>
      </c>
      <c r="B486" s="362" t="s">
        <v>435</v>
      </c>
      <c r="C486" s="362" t="s">
        <v>4</v>
      </c>
      <c r="D486" s="362">
        <v>-1833.72</v>
      </c>
      <c r="F486" s="366">
        <v>-11351551.970000001</v>
      </c>
      <c r="H486" s="366">
        <v>-1833.72</v>
      </c>
    </row>
    <row r="487" spans="1:9">
      <c r="A487" s="2" t="s">
        <v>728</v>
      </c>
      <c r="B487" s="362" t="s">
        <v>729</v>
      </c>
      <c r="C487" s="362" t="s">
        <v>295</v>
      </c>
      <c r="D487" s="362">
        <v>-0.01</v>
      </c>
      <c r="F487" s="366">
        <v>-70.319999999999993</v>
      </c>
      <c r="H487" s="366">
        <v>-0.01</v>
      </c>
    </row>
    <row r="488" spans="1:9">
      <c r="A488" s="2" t="s">
        <v>285</v>
      </c>
      <c r="B488" s="362" t="s">
        <v>286</v>
      </c>
      <c r="C488" s="362" t="s">
        <v>4</v>
      </c>
      <c r="D488" s="362">
        <v>0.05</v>
      </c>
      <c r="F488" s="366">
        <v>309.52</v>
      </c>
      <c r="H488" s="366">
        <v>0.05</v>
      </c>
    </row>
    <row r="489" spans="1:9">
      <c r="A489" s="2" t="s">
        <v>471</v>
      </c>
      <c r="B489" s="362" t="s">
        <v>286</v>
      </c>
      <c r="C489" s="362" t="s">
        <v>3</v>
      </c>
      <c r="F489" s="366">
        <v>0.42</v>
      </c>
      <c r="H489" s="366">
        <v>0</v>
      </c>
    </row>
    <row r="490" spans="1:9">
      <c r="A490" s="2" t="s">
        <v>436</v>
      </c>
      <c r="B490" s="362" t="s">
        <v>438</v>
      </c>
      <c r="C490" s="362" t="s">
        <v>3</v>
      </c>
      <c r="F490" s="366">
        <v>-25960428.59</v>
      </c>
      <c r="H490" s="366">
        <v>-4193.63</v>
      </c>
    </row>
    <row r="491" spans="1:9">
      <c r="A491" s="2" t="s">
        <v>437</v>
      </c>
      <c r="B491" s="362" t="s">
        <v>439</v>
      </c>
      <c r="C491" s="362" t="s">
        <v>4</v>
      </c>
      <c r="D491" s="362">
        <v>-111718.3</v>
      </c>
      <c r="F491" s="366">
        <v>-691586550.23000002</v>
      </c>
      <c r="H491" s="366">
        <v>-111718.3</v>
      </c>
    </row>
    <row r="492" spans="1:9">
      <c r="A492" s="360" t="s">
        <v>1314</v>
      </c>
      <c r="B492" s="364" t="s">
        <v>1315</v>
      </c>
      <c r="C492" s="364"/>
      <c r="D492" s="364"/>
      <c r="E492" s="364"/>
      <c r="F492" s="367">
        <v>3436524300464.1899</v>
      </c>
      <c r="G492" s="367"/>
      <c r="H492" s="367">
        <v>555133195</v>
      </c>
      <c r="I492" s="367"/>
    </row>
    <row r="493" spans="1:9">
      <c r="A493" s="360" t="s">
        <v>1316</v>
      </c>
      <c r="B493" s="364" t="s">
        <v>1317</v>
      </c>
      <c r="C493" s="364"/>
      <c r="D493" s="364"/>
      <c r="E493" s="364"/>
      <c r="F493" s="367">
        <v>213691223971.13</v>
      </c>
      <c r="G493" s="367"/>
      <c r="H493" s="367">
        <v>34519496.100000001</v>
      </c>
      <c r="I493" s="367"/>
    </row>
    <row r="494" spans="1:9">
      <c r="A494" s="360" t="s">
        <v>1318</v>
      </c>
      <c r="B494" s="364" t="s">
        <v>658</v>
      </c>
      <c r="C494" s="364"/>
      <c r="D494" s="364"/>
      <c r="E494" s="364"/>
      <c r="F494" s="367">
        <v>50478429407.410004</v>
      </c>
      <c r="G494" s="367"/>
      <c r="H494" s="367">
        <v>8154242.3300000001</v>
      </c>
      <c r="I494" s="367"/>
    </row>
    <row r="495" spans="1:9">
      <c r="A495" s="2" t="s">
        <v>289</v>
      </c>
      <c r="B495" s="362" t="s">
        <v>290</v>
      </c>
      <c r="C495" s="362" t="s">
        <v>3</v>
      </c>
      <c r="F495" s="366">
        <v>30883334481.509998</v>
      </c>
      <c r="H495" s="366">
        <v>4988867.45</v>
      </c>
    </row>
    <row r="496" spans="1:9">
      <c r="A496" s="2" t="s">
        <v>440</v>
      </c>
      <c r="B496" s="362" t="s">
        <v>441</v>
      </c>
      <c r="C496" s="362" t="s">
        <v>4</v>
      </c>
      <c r="D496" s="362">
        <v>3165374.88</v>
      </c>
      <c r="F496" s="366">
        <v>19595094925.900002</v>
      </c>
      <c r="H496" s="366">
        <v>3165374.88</v>
      </c>
    </row>
    <row r="497" spans="1:9">
      <c r="A497" s="360" t="s">
        <v>1319</v>
      </c>
      <c r="B497" s="364" t="s">
        <v>1320</v>
      </c>
      <c r="C497" s="364"/>
      <c r="D497" s="364"/>
      <c r="E497" s="364"/>
      <c r="F497" s="367">
        <v>163212794563.72</v>
      </c>
      <c r="G497" s="367"/>
      <c r="H497" s="367">
        <v>26365253.77</v>
      </c>
      <c r="I497" s="367"/>
    </row>
    <row r="498" spans="1:9">
      <c r="A498" s="2" t="s">
        <v>291</v>
      </c>
      <c r="B498" s="362" t="s">
        <v>292</v>
      </c>
      <c r="C498" s="362" t="s">
        <v>4</v>
      </c>
      <c r="D498" s="362">
        <v>22103188.280000001</v>
      </c>
      <c r="F498" s="366">
        <v>136828681887.92999</v>
      </c>
      <c r="H498" s="366">
        <v>22103188.280000001</v>
      </c>
    </row>
    <row r="499" spans="1:9">
      <c r="A499" s="2" t="s">
        <v>293</v>
      </c>
      <c r="B499" s="362" t="s">
        <v>294</v>
      </c>
      <c r="C499" s="362" t="s">
        <v>295</v>
      </c>
      <c r="D499" s="362">
        <v>3686340.61</v>
      </c>
      <c r="F499" s="366">
        <v>25921131598.709999</v>
      </c>
      <c r="H499" s="366">
        <v>4187277.44</v>
      </c>
    </row>
    <row r="500" spans="1:9">
      <c r="A500" s="2" t="s">
        <v>730</v>
      </c>
      <c r="B500" s="362" t="s">
        <v>731</v>
      </c>
      <c r="C500" s="362" t="s">
        <v>641</v>
      </c>
      <c r="D500" s="362">
        <v>286654.34999999998</v>
      </c>
      <c r="F500" s="366">
        <v>462981077.07999998</v>
      </c>
      <c r="H500" s="366">
        <v>74788.05</v>
      </c>
    </row>
    <row r="501" spans="1:9">
      <c r="A501" s="360" t="s">
        <v>1321</v>
      </c>
      <c r="B501" s="364" t="s">
        <v>1322</v>
      </c>
      <c r="C501" s="364"/>
      <c r="D501" s="364"/>
      <c r="E501" s="364"/>
      <c r="F501" s="367">
        <v>2621153100851.75</v>
      </c>
      <c r="G501" s="367"/>
      <c r="H501" s="367">
        <v>423418830.08999997</v>
      </c>
      <c r="I501" s="367"/>
    </row>
    <row r="502" spans="1:9">
      <c r="A502" s="360" t="s">
        <v>1323</v>
      </c>
      <c r="B502" s="364" t="s">
        <v>1324</v>
      </c>
      <c r="C502" s="364"/>
      <c r="D502" s="364"/>
      <c r="E502" s="364"/>
      <c r="F502" s="367">
        <v>1959728351329.8301</v>
      </c>
      <c r="G502" s="367"/>
      <c r="H502" s="367">
        <v>316572842.25</v>
      </c>
      <c r="I502" s="367"/>
    </row>
    <row r="503" spans="1:9">
      <c r="A503" s="2" t="s">
        <v>300</v>
      </c>
      <c r="B503" s="362" t="s">
        <v>296</v>
      </c>
      <c r="C503" s="362" t="s">
        <v>3</v>
      </c>
      <c r="F503" s="366">
        <v>903840055348.84998</v>
      </c>
      <c r="H503" s="366">
        <v>146005549.72999999</v>
      </c>
    </row>
    <row r="504" spans="1:9">
      <c r="A504" s="2" t="s">
        <v>301</v>
      </c>
      <c r="B504" s="362" t="s">
        <v>297</v>
      </c>
      <c r="C504" s="362" t="s">
        <v>4</v>
      </c>
      <c r="D504" s="362">
        <v>170565095.80000001</v>
      </c>
      <c r="F504" s="366">
        <v>1055874697295.16</v>
      </c>
      <c r="H504" s="366">
        <v>170565095.80000001</v>
      </c>
    </row>
    <row r="505" spans="1:9">
      <c r="A505" s="2" t="s">
        <v>442</v>
      </c>
      <c r="B505" s="362" t="s">
        <v>443</v>
      </c>
      <c r="C505" s="362" t="s">
        <v>4</v>
      </c>
      <c r="D505" s="362">
        <v>2196.7199999999998</v>
      </c>
      <c r="F505" s="366">
        <v>13598685.32</v>
      </c>
      <c r="H505" s="366">
        <v>2196.7199999999998</v>
      </c>
    </row>
    <row r="506" spans="1:9">
      <c r="A506" s="2" t="s">
        <v>575</v>
      </c>
      <c r="B506" s="362" t="s">
        <v>36</v>
      </c>
      <c r="C506" s="362" t="s">
        <v>3</v>
      </c>
      <c r="F506" s="366">
        <v>0.5</v>
      </c>
      <c r="H506" s="366">
        <v>0</v>
      </c>
    </row>
    <row r="507" spans="1:9">
      <c r="A507" s="360" t="s">
        <v>1325</v>
      </c>
      <c r="B507" s="364" t="s">
        <v>1326</v>
      </c>
      <c r="C507" s="364"/>
      <c r="D507" s="364"/>
      <c r="E507" s="364"/>
      <c r="F507" s="367">
        <v>661424749521.92004</v>
      </c>
      <c r="G507" s="367"/>
      <c r="H507" s="367">
        <v>106845987.84</v>
      </c>
      <c r="I507" s="367"/>
    </row>
    <row r="508" spans="1:9">
      <c r="A508" s="2" t="s">
        <v>298</v>
      </c>
      <c r="B508" s="362" t="s">
        <v>299</v>
      </c>
      <c r="C508" s="362" t="s">
        <v>4</v>
      </c>
      <c r="D508" s="362">
        <v>75132719.790000007</v>
      </c>
      <c r="F508" s="366">
        <v>465105345492.90002</v>
      </c>
      <c r="H508" s="366">
        <v>75132719.829999998</v>
      </c>
    </row>
    <row r="509" spans="1:9">
      <c r="A509" s="2" t="s">
        <v>444</v>
      </c>
      <c r="B509" s="362" t="s">
        <v>445</v>
      </c>
      <c r="C509" s="362" t="s">
        <v>295</v>
      </c>
      <c r="D509" s="362">
        <v>27795715.27</v>
      </c>
      <c r="F509" s="366">
        <v>195450304186.20999</v>
      </c>
      <c r="H509" s="366">
        <v>31572875.02</v>
      </c>
    </row>
    <row r="510" spans="1:9">
      <c r="A510" s="2" t="s">
        <v>985</v>
      </c>
      <c r="B510" s="362" t="s">
        <v>986</v>
      </c>
      <c r="C510" s="362" t="s">
        <v>183</v>
      </c>
      <c r="D510" s="362">
        <v>1228.01</v>
      </c>
      <c r="F510" s="366">
        <v>178970.2</v>
      </c>
      <c r="H510" s="366">
        <v>28.91</v>
      </c>
    </row>
    <row r="511" spans="1:9">
      <c r="A511" s="2" t="s">
        <v>732</v>
      </c>
      <c r="B511" s="362" t="s">
        <v>733</v>
      </c>
      <c r="C511" s="362" t="s">
        <v>641</v>
      </c>
      <c r="D511" s="362">
        <v>265783.48</v>
      </c>
      <c r="F511" s="366">
        <v>429267445.17000002</v>
      </c>
      <c r="H511" s="366">
        <v>69342.84</v>
      </c>
    </row>
    <row r="512" spans="1:9">
      <c r="A512" s="2" t="s">
        <v>734</v>
      </c>
      <c r="B512" s="362" t="s">
        <v>735</v>
      </c>
      <c r="C512" s="362" t="s">
        <v>4</v>
      </c>
      <c r="F512" s="366">
        <v>-225.86</v>
      </c>
      <c r="H512" s="366">
        <v>-0.04</v>
      </c>
    </row>
    <row r="513" spans="1:9">
      <c r="A513" s="2" t="s">
        <v>1401</v>
      </c>
      <c r="B513" s="362" t="s">
        <v>1402</v>
      </c>
      <c r="C513" s="362" t="s">
        <v>391</v>
      </c>
      <c r="D513" s="362">
        <v>55948.43</v>
      </c>
      <c r="F513" s="366">
        <v>439653653.30000001</v>
      </c>
      <c r="H513" s="366">
        <v>71021.279999999999</v>
      </c>
    </row>
    <row r="514" spans="1:9">
      <c r="A514" s="2" t="s">
        <v>863</v>
      </c>
      <c r="B514" s="362" t="s">
        <v>864</v>
      </c>
      <c r="C514" s="362" t="s">
        <v>647</v>
      </c>
      <c r="F514" s="366">
        <v>795064.2</v>
      </c>
      <c r="H514" s="366">
        <v>0</v>
      </c>
    </row>
    <row r="515" spans="1:9">
      <c r="A515" s="2" t="s">
        <v>865</v>
      </c>
      <c r="B515" s="362" t="s">
        <v>866</v>
      </c>
      <c r="C515" s="362" t="s">
        <v>647</v>
      </c>
      <c r="F515" s="366">
        <v>-795064.2</v>
      </c>
      <c r="H515" s="366">
        <v>0</v>
      </c>
    </row>
    <row r="516" spans="1:9">
      <c r="A516" s="360" t="s">
        <v>1327</v>
      </c>
      <c r="B516" s="364" t="s">
        <v>303</v>
      </c>
      <c r="C516" s="364"/>
      <c r="D516" s="364"/>
      <c r="E516" s="364"/>
      <c r="F516" s="367">
        <v>601679975641.31006</v>
      </c>
      <c r="G516" s="367"/>
      <c r="H516" s="367">
        <v>97194868.810000002</v>
      </c>
      <c r="I516" s="367"/>
    </row>
    <row r="517" spans="1:9">
      <c r="A517" s="2" t="s">
        <v>541</v>
      </c>
      <c r="B517" s="362" t="s">
        <v>303</v>
      </c>
      <c r="C517" s="362" t="s">
        <v>4</v>
      </c>
      <c r="D517" s="362">
        <v>97194868.489999995</v>
      </c>
      <c r="F517" s="366">
        <v>601679973643.92004</v>
      </c>
      <c r="H517" s="366">
        <v>97194868.489999995</v>
      </c>
    </row>
    <row r="518" spans="1:9">
      <c r="A518" s="2" t="s">
        <v>302</v>
      </c>
      <c r="B518" s="362" t="s">
        <v>303</v>
      </c>
      <c r="C518" s="362" t="s">
        <v>3</v>
      </c>
      <c r="F518" s="366">
        <v>1997.39</v>
      </c>
      <c r="H518" s="366">
        <v>0.32</v>
      </c>
    </row>
    <row r="519" spans="1:9">
      <c r="A519" s="360" t="s">
        <v>1328</v>
      </c>
      <c r="B519" s="364" t="s">
        <v>1329</v>
      </c>
      <c r="C519" s="364"/>
      <c r="D519" s="364"/>
      <c r="E519" s="364"/>
      <c r="F519" s="367">
        <v>-3486645990676.3799</v>
      </c>
      <c r="G519" s="367"/>
      <c r="H519" s="367">
        <v>-563229809.98000002</v>
      </c>
      <c r="I519" s="367"/>
    </row>
    <row r="520" spans="1:9">
      <c r="A520" s="360" t="s">
        <v>1330</v>
      </c>
      <c r="B520" s="364" t="s">
        <v>447</v>
      </c>
      <c r="C520" s="364"/>
      <c r="D520" s="364"/>
      <c r="E520" s="364"/>
      <c r="F520" s="367">
        <v>-3486645990676.3799</v>
      </c>
      <c r="G520" s="367"/>
      <c r="H520" s="367">
        <v>-563229809.98000002</v>
      </c>
      <c r="I520" s="367"/>
    </row>
    <row r="521" spans="1:9">
      <c r="A521" s="360" t="s">
        <v>1331</v>
      </c>
      <c r="B521" s="364" t="s">
        <v>447</v>
      </c>
      <c r="C521" s="364"/>
      <c r="D521" s="364"/>
      <c r="E521" s="364"/>
      <c r="F521" s="367">
        <v>-3500224418062.2798</v>
      </c>
      <c r="G521" s="367"/>
      <c r="H521" s="367">
        <v>-565423257.52999997</v>
      </c>
      <c r="I521" s="367"/>
    </row>
    <row r="522" spans="1:9">
      <c r="A522" s="2" t="s">
        <v>306</v>
      </c>
      <c r="B522" s="362" t="s">
        <v>304</v>
      </c>
      <c r="C522" s="362" t="s">
        <v>3</v>
      </c>
      <c r="F522" s="366">
        <v>-937772159148.33997</v>
      </c>
      <c r="H522" s="366">
        <v>-151486912.77000001</v>
      </c>
    </row>
    <row r="523" spans="1:9">
      <c r="A523" s="2" t="s">
        <v>307</v>
      </c>
      <c r="B523" s="362" t="s">
        <v>305</v>
      </c>
      <c r="C523" s="362" t="s">
        <v>4</v>
      </c>
      <c r="D523" s="362">
        <v>-377345489.63</v>
      </c>
      <c r="F523" s="366">
        <v>-2335938386280.0498</v>
      </c>
      <c r="H523" s="366">
        <v>-377345489.63</v>
      </c>
    </row>
    <row r="524" spans="1:9">
      <c r="A524" s="2" t="s">
        <v>308</v>
      </c>
      <c r="B524" s="362" t="s">
        <v>309</v>
      </c>
      <c r="C524" s="362" t="s">
        <v>295</v>
      </c>
      <c r="D524" s="362">
        <v>-31924195.66</v>
      </c>
      <c r="F524" s="366">
        <v>-224480416877.60001</v>
      </c>
      <c r="H524" s="366">
        <v>-36262374.609999999</v>
      </c>
    </row>
    <row r="525" spans="1:9">
      <c r="A525" s="2" t="s">
        <v>736</v>
      </c>
      <c r="B525" s="362" t="s">
        <v>737</v>
      </c>
      <c r="C525" s="362" t="s">
        <v>183</v>
      </c>
      <c r="D525" s="362">
        <v>-4610482.97</v>
      </c>
      <c r="F525" s="366">
        <v>-671931880.25999999</v>
      </c>
      <c r="H525" s="366">
        <v>-108543.3</v>
      </c>
    </row>
    <row r="526" spans="1:9">
      <c r="A526" s="2" t="s">
        <v>1403</v>
      </c>
      <c r="B526" s="362" t="s">
        <v>1404</v>
      </c>
      <c r="C526" s="362" t="s">
        <v>391</v>
      </c>
      <c r="D526" s="362">
        <v>-59717.96</v>
      </c>
      <c r="F526" s="366">
        <v>-469275353.77999997</v>
      </c>
      <c r="H526" s="366">
        <v>-75806.34</v>
      </c>
    </row>
    <row r="527" spans="1:9">
      <c r="A527" s="2" t="s">
        <v>738</v>
      </c>
      <c r="B527" s="362" t="s">
        <v>739</v>
      </c>
      <c r="C527" s="362" t="s">
        <v>641</v>
      </c>
      <c r="D527" s="362">
        <v>-552437.82999999996</v>
      </c>
      <c r="F527" s="366">
        <v>-892248522.25</v>
      </c>
      <c r="H527" s="366">
        <v>-144130.89000000001</v>
      </c>
    </row>
    <row r="528" spans="1:9">
      <c r="A528" s="360" t="s">
        <v>1332</v>
      </c>
      <c r="B528" s="364" t="s">
        <v>447</v>
      </c>
      <c r="C528" s="364"/>
      <c r="D528" s="364"/>
      <c r="E528" s="364"/>
      <c r="F528" s="367">
        <v>13578427385.9</v>
      </c>
      <c r="G528" s="367"/>
      <c r="H528" s="367">
        <v>2193447.5499999998</v>
      </c>
      <c r="I528" s="367"/>
    </row>
    <row r="529" spans="1:8">
      <c r="A529" s="2" t="s">
        <v>446</v>
      </c>
      <c r="B529" s="362" t="s">
        <v>447</v>
      </c>
      <c r="C529" s="362" t="s">
        <v>4</v>
      </c>
      <c r="D529" s="362">
        <v>2193447.5499999998</v>
      </c>
      <c r="F529" s="366">
        <v>13578427385.9</v>
      </c>
      <c r="H529" s="366">
        <v>2193447.5499999998</v>
      </c>
    </row>
    <row r="530" spans="1:8">
      <c r="B530" s="362" t="s">
        <v>1333</v>
      </c>
      <c r="E530" s="366">
        <v>933691802.74000001</v>
      </c>
    </row>
  </sheetData>
  <sortState ref="J2:K240">
    <sortCondition ref="J2:J24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6:K151"/>
  <sheetViews>
    <sheetView showGridLines="0" zoomScaleNormal="100" zoomScaleSheetLayoutView="100" workbookViewId="0">
      <selection activeCell="B114" sqref="B114:I114"/>
    </sheetView>
  </sheetViews>
  <sheetFormatPr baseColWidth="10" defaultRowHeight="15"/>
  <cols>
    <col min="1" max="1" width="2.85546875" style="362" customWidth="1"/>
    <col min="2" max="2" width="22.42578125" style="529" customWidth="1"/>
    <col min="3" max="3" width="34.5703125" customWidth="1"/>
    <col min="4" max="4" width="20" customWidth="1"/>
    <col min="5" max="5" width="13.28515625" customWidth="1"/>
    <col min="7" max="7" width="13.5703125" customWidth="1"/>
    <col min="8" max="8" width="19.42578125" customWidth="1"/>
  </cols>
  <sheetData>
    <row r="6" spans="2:4" ht="18">
      <c r="D6" s="417" t="s">
        <v>1545</v>
      </c>
    </row>
    <row r="7" spans="2:4">
      <c r="D7" s="523" t="s">
        <v>1826</v>
      </c>
    </row>
    <row r="8" spans="2:4" s="362" customFormat="1">
      <c r="B8" s="529"/>
      <c r="D8" s="523"/>
    </row>
    <row r="9" spans="2:4">
      <c r="B9" s="499" t="s">
        <v>1546</v>
      </c>
    </row>
    <row r="10" spans="2:4">
      <c r="B10" s="504"/>
    </row>
    <row r="11" spans="2:4">
      <c r="B11" s="499" t="s">
        <v>1547</v>
      </c>
    </row>
    <row r="12" spans="2:4">
      <c r="B12" s="499" t="s">
        <v>1548</v>
      </c>
    </row>
    <row r="13" spans="2:4">
      <c r="B13" s="499" t="s">
        <v>1549</v>
      </c>
    </row>
    <row r="14" spans="2:4">
      <c r="B14" s="499" t="s">
        <v>1550</v>
      </c>
    </row>
    <row r="15" spans="2:4">
      <c r="B15" s="499" t="s">
        <v>1551</v>
      </c>
    </row>
    <row r="16" spans="2:4">
      <c r="B16" s="499" t="s">
        <v>1552</v>
      </c>
    </row>
    <row r="17" spans="2:11">
      <c r="B17" s="499" t="s">
        <v>1553</v>
      </c>
    </row>
    <row r="18" spans="2:11" s="362" customFormat="1">
      <c r="B18" s="499" t="s">
        <v>1651</v>
      </c>
    </row>
    <row r="19" spans="2:11">
      <c r="B19" s="499" t="s">
        <v>1554</v>
      </c>
    </row>
    <row r="20" spans="2:11">
      <c r="B20" s="504"/>
    </row>
    <row r="21" spans="2:11">
      <c r="B21" s="499" t="s">
        <v>1555</v>
      </c>
    </row>
    <row r="22" spans="2:11">
      <c r="B22" s="499"/>
    </row>
    <row r="23" spans="2:11">
      <c r="B23" s="499" t="s">
        <v>1556</v>
      </c>
    </row>
    <row r="24" spans="2:11">
      <c r="B24" s="499" t="s">
        <v>1557</v>
      </c>
    </row>
    <row r="25" spans="2:11" ht="42" customHeight="1">
      <c r="B25" s="984" t="s">
        <v>1558</v>
      </c>
      <c r="C25" s="984"/>
      <c r="D25" s="984"/>
      <c r="E25" s="984"/>
      <c r="F25" s="984"/>
      <c r="G25" s="984"/>
      <c r="H25" s="984"/>
      <c r="I25" s="984"/>
      <c r="J25" s="541"/>
      <c r="K25" s="541"/>
    </row>
    <row r="26" spans="2:11">
      <c r="B26" s="524"/>
    </row>
    <row r="27" spans="2:11">
      <c r="B27" s="259" t="s">
        <v>1559</v>
      </c>
    </row>
    <row r="28" spans="2:11" s="362" customFormat="1">
      <c r="B28" s="259"/>
    </row>
    <row r="29" spans="2:11">
      <c r="B29" s="788" t="s">
        <v>1560</v>
      </c>
      <c r="C29" s="789" t="s">
        <v>1561</v>
      </c>
    </row>
    <row r="30" spans="2:11" ht="14.25" customHeight="1">
      <c r="B30" s="533" t="s">
        <v>1562</v>
      </c>
      <c r="C30" s="481" t="s">
        <v>1563</v>
      </c>
    </row>
    <row r="31" spans="2:11">
      <c r="B31" s="533" t="s">
        <v>1564</v>
      </c>
      <c r="C31" s="481" t="s">
        <v>1563</v>
      </c>
    </row>
    <row r="32" spans="2:11">
      <c r="B32" s="533" t="s">
        <v>1565</v>
      </c>
      <c r="C32" s="481" t="s">
        <v>1566</v>
      </c>
    </row>
    <row r="33" spans="2:9">
      <c r="B33" s="533" t="s">
        <v>1567</v>
      </c>
      <c r="C33" s="481" t="s">
        <v>488</v>
      </c>
    </row>
    <row r="34" spans="2:9">
      <c r="B34" s="533" t="s">
        <v>1568</v>
      </c>
      <c r="C34" s="481" t="s">
        <v>1569</v>
      </c>
    </row>
    <row r="35" spans="2:9">
      <c r="B35" s="533" t="s">
        <v>1570</v>
      </c>
      <c r="C35" s="221" t="s">
        <v>1571</v>
      </c>
    </row>
    <row r="36" spans="2:9" s="362" customFormat="1">
      <c r="B36" s="533" t="s">
        <v>1652</v>
      </c>
      <c r="C36" s="221"/>
    </row>
    <row r="37" spans="2:9">
      <c r="B37" s="533" t="s">
        <v>1653</v>
      </c>
      <c r="C37" s="221" t="s">
        <v>1654</v>
      </c>
    </row>
    <row r="38" spans="2:9" s="362" customFormat="1">
      <c r="B38" s="614"/>
    </row>
    <row r="39" spans="2:9" s="362" customFormat="1">
      <c r="B39" s="544"/>
    </row>
    <row r="40" spans="2:9">
      <c r="B40" s="259" t="s">
        <v>1572</v>
      </c>
    </row>
    <row r="41" spans="2:9">
      <c r="B41" s="525"/>
    </row>
    <row r="42" spans="2:9">
      <c r="B42" s="615" t="s">
        <v>1659</v>
      </c>
    </row>
    <row r="43" spans="2:9">
      <c r="B43" s="504" t="s">
        <v>1655</v>
      </c>
    </row>
    <row r="44" spans="2:9">
      <c r="B44" s="504" t="s">
        <v>1656</v>
      </c>
    </row>
    <row r="45" spans="2:9">
      <c r="B45" s="504" t="s">
        <v>1657</v>
      </c>
    </row>
    <row r="46" spans="2:9">
      <c r="B46" s="504" t="s">
        <v>1573</v>
      </c>
    </row>
    <row r="47" spans="2:9">
      <c r="B47" s="504"/>
    </row>
    <row r="48" spans="2:9" ht="30" customHeight="1">
      <c r="B48" s="983" t="s">
        <v>1658</v>
      </c>
      <c r="C48" s="983"/>
      <c r="D48" s="983"/>
      <c r="E48" s="983"/>
      <c r="F48" s="983"/>
      <c r="G48" s="983"/>
      <c r="H48" s="983"/>
      <c r="I48" s="983"/>
    </row>
    <row r="49" spans="2:8">
      <c r="B49" s="499"/>
      <c r="D49" s="455"/>
    </row>
    <row r="50" spans="2:8">
      <c r="B50" s="499" t="s">
        <v>1793</v>
      </c>
    </row>
    <row r="51" spans="2:8" s="362" customFormat="1">
      <c r="B51" s="499"/>
    </row>
    <row r="52" spans="2:8" ht="24">
      <c r="B52" s="782" t="s">
        <v>1574</v>
      </c>
      <c r="C52" s="782" t="s">
        <v>1575</v>
      </c>
      <c r="D52" s="782" t="s">
        <v>1576</v>
      </c>
      <c r="E52" s="782" t="s">
        <v>1577</v>
      </c>
      <c r="F52" s="782" t="s">
        <v>1578</v>
      </c>
      <c r="G52" s="782" t="s">
        <v>1776</v>
      </c>
      <c r="H52" s="782" t="s">
        <v>1579</v>
      </c>
    </row>
    <row r="53" spans="2:8">
      <c r="B53" s="534">
        <v>1</v>
      </c>
      <c r="C53" s="535" t="s">
        <v>1687</v>
      </c>
      <c r="D53" s="462" t="s">
        <v>1660</v>
      </c>
      <c r="E53" s="536">
        <v>17</v>
      </c>
      <c r="F53" s="536">
        <v>17</v>
      </c>
      <c r="G53" s="537">
        <f t="shared" ref="G53:G58" si="0">+F53*1000000</f>
        <v>17000000</v>
      </c>
      <c r="H53" s="616">
        <f>+G53/$G$59</f>
        <v>3.5986452159187127E-3</v>
      </c>
    </row>
    <row r="54" spans="2:8">
      <c r="B54" s="534">
        <v>2</v>
      </c>
      <c r="C54" s="535" t="s">
        <v>1580</v>
      </c>
      <c r="D54" s="462" t="s">
        <v>1661</v>
      </c>
      <c r="E54" s="536">
        <v>2819</v>
      </c>
      <c r="F54" s="536">
        <v>2819</v>
      </c>
      <c r="G54" s="537">
        <f t="shared" si="0"/>
        <v>2819000000</v>
      </c>
      <c r="H54" s="616">
        <v>0.59599999999999997</v>
      </c>
    </row>
    <row r="55" spans="2:8" ht="36">
      <c r="B55" s="534">
        <v>3</v>
      </c>
      <c r="C55" s="462" t="s">
        <v>1708</v>
      </c>
      <c r="D55" s="462" t="s">
        <v>1662</v>
      </c>
      <c r="E55" s="536">
        <v>472</v>
      </c>
      <c r="F55" s="536">
        <v>472</v>
      </c>
      <c r="G55" s="537">
        <f t="shared" si="0"/>
        <v>472000000</v>
      </c>
      <c r="H55" s="616">
        <f>+ROUND(G55/$G$59,1)</f>
        <v>0.1</v>
      </c>
    </row>
    <row r="56" spans="2:8" s="362" customFormat="1" ht="36">
      <c r="B56" s="534">
        <v>4</v>
      </c>
      <c r="C56" s="462" t="s">
        <v>1708</v>
      </c>
      <c r="D56" s="462" t="s">
        <v>1663</v>
      </c>
      <c r="E56" s="536">
        <v>472</v>
      </c>
      <c r="F56" s="536">
        <v>472</v>
      </c>
      <c r="G56" s="537">
        <f t="shared" si="0"/>
        <v>472000000</v>
      </c>
      <c r="H56" s="616">
        <f>+ROUND(G56/$G$59,1)</f>
        <v>0.1</v>
      </c>
    </row>
    <row r="57" spans="2:8" s="362" customFormat="1" ht="36">
      <c r="B57" s="534">
        <v>5</v>
      </c>
      <c r="C57" s="462" t="s">
        <v>1708</v>
      </c>
      <c r="D57" s="462" t="s">
        <v>1664</v>
      </c>
      <c r="E57" s="536">
        <v>472</v>
      </c>
      <c r="F57" s="536">
        <v>472</v>
      </c>
      <c r="G57" s="537">
        <f t="shared" si="0"/>
        <v>472000000</v>
      </c>
      <c r="H57" s="616">
        <f>+ROUND(G57/$G$59,1)</f>
        <v>0.1</v>
      </c>
    </row>
    <row r="58" spans="2:8" s="362" customFormat="1" ht="36">
      <c r="B58" s="534">
        <v>6</v>
      </c>
      <c r="C58" s="462" t="s">
        <v>1708</v>
      </c>
      <c r="D58" s="462" t="s">
        <v>1665</v>
      </c>
      <c r="E58" s="536">
        <v>472</v>
      </c>
      <c r="F58" s="536">
        <v>472</v>
      </c>
      <c r="G58" s="537">
        <f t="shared" si="0"/>
        <v>472000000</v>
      </c>
      <c r="H58" s="616">
        <f>+ROUND(G58/$G$59,1)</f>
        <v>0.1</v>
      </c>
    </row>
    <row r="59" spans="2:8" s="362" customFormat="1">
      <c r="B59" s="783"/>
      <c r="C59" s="784" t="s">
        <v>312</v>
      </c>
      <c r="D59" s="785"/>
      <c r="E59" s="786">
        <f>+SUM(E53:E58)</f>
        <v>4724</v>
      </c>
      <c r="F59" s="786">
        <f>+SUM(F53:F58)</f>
        <v>4724</v>
      </c>
      <c r="G59" s="786">
        <f>+SUM(G53:G58)</f>
        <v>4724000000</v>
      </c>
      <c r="H59" s="787">
        <v>1</v>
      </c>
    </row>
    <row r="60" spans="2:8">
      <c r="B60" s="559"/>
    </row>
    <row r="61" spans="2:8" s="362" customFormat="1">
      <c r="B61" s="777" t="s">
        <v>1777</v>
      </c>
      <c r="C61" s="529"/>
      <c r="D61" s="529"/>
    </row>
    <row r="62" spans="2:8" s="362" customFormat="1" ht="21" customHeight="1">
      <c r="B62" s="531" t="s">
        <v>1783</v>
      </c>
      <c r="C62" s="529"/>
      <c r="D62" s="529"/>
    </row>
    <row r="63" spans="2:8" s="362" customFormat="1">
      <c r="B63" s="792" t="s">
        <v>1778</v>
      </c>
      <c r="C63" s="791" t="s">
        <v>1780</v>
      </c>
      <c r="D63" s="791" t="s">
        <v>1779</v>
      </c>
    </row>
    <row r="64" spans="2:8" s="362" customFormat="1">
      <c r="B64" s="793" t="s">
        <v>1781</v>
      </c>
      <c r="C64" s="769">
        <v>216424910011</v>
      </c>
      <c r="D64" s="790">
        <v>0.6</v>
      </c>
    </row>
    <row r="65" spans="2:4" s="362" customFormat="1">
      <c r="B65" s="793" t="s">
        <v>1782</v>
      </c>
      <c r="C65" s="769">
        <v>217341350017</v>
      </c>
      <c r="D65" s="790">
        <v>0.4</v>
      </c>
    </row>
    <row r="66" spans="2:4" s="362" customFormat="1">
      <c r="B66" s="794" t="s">
        <v>312</v>
      </c>
      <c r="C66" s="473"/>
      <c r="D66" s="795">
        <v>1</v>
      </c>
    </row>
    <row r="67" spans="2:4" s="362" customFormat="1">
      <c r="B67" s="777"/>
    </row>
    <row r="68" spans="2:4" s="362" customFormat="1" ht="21.75" customHeight="1">
      <c r="B68" s="531" t="s">
        <v>1687</v>
      </c>
    </row>
    <row r="69" spans="2:4" s="362" customFormat="1">
      <c r="B69" s="792" t="s">
        <v>1778</v>
      </c>
      <c r="C69" s="791" t="s">
        <v>1780</v>
      </c>
      <c r="D69" s="791" t="s">
        <v>1779</v>
      </c>
    </row>
    <row r="70" spans="2:4" s="362" customFormat="1">
      <c r="B70" s="793" t="s">
        <v>1783</v>
      </c>
      <c r="C70" s="769">
        <v>9362341</v>
      </c>
      <c r="D70" s="790">
        <v>1</v>
      </c>
    </row>
    <row r="71" spans="2:4" s="362" customFormat="1">
      <c r="B71" s="794" t="s">
        <v>312</v>
      </c>
      <c r="C71" s="473"/>
      <c r="D71" s="795">
        <v>1</v>
      </c>
    </row>
    <row r="72" spans="2:4" s="362" customFormat="1">
      <c r="B72" s="781"/>
    </row>
    <row r="73" spans="2:4" s="362" customFormat="1" ht="23.25" customHeight="1">
      <c r="B73" s="842" t="s">
        <v>1803</v>
      </c>
    </row>
    <row r="74" spans="2:4" s="362" customFormat="1">
      <c r="B74" s="792" t="s">
        <v>1778</v>
      </c>
      <c r="C74" s="791" t="s">
        <v>1780</v>
      </c>
      <c r="D74" s="791" t="s">
        <v>1779</v>
      </c>
    </row>
    <row r="75" spans="2:4" s="362" customFormat="1" ht="24">
      <c r="B75" s="793" t="s">
        <v>1784</v>
      </c>
      <c r="C75" s="796" t="s">
        <v>1785</v>
      </c>
      <c r="D75" s="790">
        <v>1</v>
      </c>
    </row>
    <row r="76" spans="2:4" s="362" customFormat="1">
      <c r="B76" s="794" t="s">
        <v>312</v>
      </c>
      <c r="C76" s="473"/>
      <c r="D76" s="795">
        <v>1</v>
      </c>
    </row>
    <row r="77" spans="2:4" s="362" customFormat="1">
      <c r="B77" s="781"/>
    </row>
    <row r="78" spans="2:4" s="362" customFormat="1" ht="21" customHeight="1">
      <c r="B78" s="531" t="s">
        <v>1784</v>
      </c>
    </row>
    <row r="79" spans="2:4" s="362" customFormat="1">
      <c r="B79" s="792" t="s">
        <v>1778</v>
      </c>
      <c r="C79" s="791" t="s">
        <v>1780</v>
      </c>
      <c r="D79" s="791" t="s">
        <v>1792</v>
      </c>
    </row>
    <row r="80" spans="2:4" s="362" customFormat="1">
      <c r="B80" s="793" t="s">
        <v>1783</v>
      </c>
      <c r="C80" s="769">
        <v>9362341</v>
      </c>
      <c r="D80" s="790">
        <v>1</v>
      </c>
    </row>
    <row r="81" spans="2:4" s="362" customFormat="1">
      <c r="B81" s="794" t="s">
        <v>312</v>
      </c>
      <c r="C81" s="473"/>
      <c r="D81" s="795">
        <v>1</v>
      </c>
    </row>
    <row r="82" spans="2:4" s="362" customFormat="1">
      <c r="B82" s="781"/>
    </row>
    <row r="83" spans="2:4" s="362" customFormat="1" ht="23.25" customHeight="1">
      <c r="B83" s="531" t="s">
        <v>1781</v>
      </c>
    </row>
    <row r="84" spans="2:4" s="362" customFormat="1">
      <c r="B84" s="792" t="s">
        <v>1778</v>
      </c>
      <c r="C84" s="791" t="s">
        <v>1780</v>
      </c>
      <c r="D84" s="791" t="s">
        <v>1779</v>
      </c>
    </row>
    <row r="85" spans="2:4" s="362" customFormat="1">
      <c r="B85" s="793" t="s">
        <v>1563</v>
      </c>
      <c r="C85" s="769">
        <v>8115054</v>
      </c>
      <c r="D85" s="790">
        <v>1</v>
      </c>
    </row>
    <row r="86" spans="2:4" s="362" customFormat="1">
      <c r="B86" s="794" t="s">
        <v>312</v>
      </c>
      <c r="C86" s="473"/>
      <c r="D86" s="795">
        <v>1</v>
      </c>
    </row>
    <row r="87" spans="2:4" s="362" customFormat="1">
      <c r="B87" s="781"/>
    </row>
    <row r="88" spans="2:4" s="362" customFormat="1" ht="24.75" customHeight="1">
      <c r="B88" s="531" t="s">
        <v>1782</v>
      </c>
      <c r="C88" s="529"/>
      <c r="D88" s="529"/>
    </row>
    <row r="89" spans="2:4" s="362" customFormat="1">
      <c r="B89" s="792" t="s">
        <v>1778</v>
      </c>
      <c r="C89" s="791" t="s">
        <v>1780</v>
      </c>
      <c r="D89" s="791" t="s">
        <v>1779</v>
      </c>
    </row>
    <row r="90" spans="2:4" s="362" customFormat="1">
      <c r="B90" s="793" t="s">
        <v>1786</v>
      </c>
      <c r="C90" s="769">
        <v>25895608</v>
      </c>
      <c r="D90" s="797">
        <v>0.17419999999999999</v>
      </c>
    </row>
    <row r="91" spans="2:4" s="362" customFormat="1">
      <c r="B91" s="843" t="s">
        <v>1804</v>
      </c>
      <c r="C91" s="769">
        <v>30720946</v>
      </c>
      <c r="D91" s="797">
        <v>0.17419999999999999</v>
      </c>
    </row>
    <row r="92" spans="2:4" s="362" customFormat="1">
      <c r="B92" s="793" t="s">
        <v>1787</v>
      </c>
      <c r="C92" s="769">
        <v>30594036</v>
      </c>
      <c r="D92" s="797">
        <v>0.17419999999999999</v>
      </c>
    </row>
    <row r="93" spans="2:4" s="362" customFormat="1">
      <c r="B93" s="793" t="s">
        <v>1788</v>
      </c>
      <c r="C93" s="769">
        <v>25989934</v>
      </c>
      <c r="D93" s="797">
        <v>0.112</v>
      </c>
    </row>
    <row r="94" spans="2:4" s="362" customFormat="1">
      <c r="B94" s="793" t="s">
        <v>1789</v>
      </c>
      <c r="C94" s="769">
        <v>28911401</v>
      </c>
      <c r="D94" s="797">
        <v>0.112</v>
      </c>
    </row>
    <row r="95" spans="2:4" s="362" customFormat="1">
      <c r="B95" s="793" t="s">
        <v>1781</v>
      </c>
      <c r="C95" s="769">
        <v>216424910011</v>
      </c>
      <c r="D95" s="797">
        <v>1.5800000000000002E-2</v>
      </c>
    </row>
    <row r="96" spans="2:4" s="362" customFormat="1" ht="36">
      <c r="B96" s="793" t="s">
        <v>1790</v>
      </c>
      <c r="C96" s="769" t="s">
        <v>1791</v>
      </c>
      <c r="D96" s="797">
        <v>0.23760000000000001</v>
      </c>
    </row>
    <row r="97" spans="2:9" s="362" customFormat="1">
      <c r="B97" s="794" t="s">
        <v>312</v>
      </c>
      <c r="C97" s="473"/>
      <c r="D97" s="795">
        <v>1</v>
      </c>
    </row>
    <row r="98" spans="2:9" s="362" customFormat="1">
      <c r="B98" s="781"/>
    </row>
    <row r="99" spans="2:9">
      <c r="B99" s="259" t="s">
        <v>1581</v>
      </c>
    </row>
    <row r="100" spans="2:9">
      <c r="B100" s="259"/>
    </row>
    <row r="101" spans="2:9">
      <c r="B101" s="259" t="s">
        <v>1582</v>
      </c>
    </row>
    <row r="102" spans="2:9">
      <c r="B102" s="259" t="s">
        <v>1583</v>
      </c>
    </row>
    <row r="103" spans="2:9">
      <c r="B103" s="259"/>
    </row>
    <row r="104" spans="2:9">
      <c r="B104" s="259" t="s">
        <v>1584</v>
      </c>
    </row>
    <row r="105" spans="2:9" s="362" customFormat="1">
      <c r="B105" s="259"/>
    </row>
    <row r="106" spans="2:9">
      <c r="B106" s="527" t="s">
        <v>1585</v>
      </c>
    </row>
    <row r="107" spans="2:9" s="362" customFormat="1">
      <c r="B107" s="527"/>
    </row>
    <row r="108" spans="2:9">
      <c r="B108" s="530" t="s">
        <v>1688</v>
      </c>
    </row>
    <row r="109" spans="2:9">
      <c r="B109" s="504" t="s">
        <v>1586</v>
      </c>
    </row>
    <row r="110" spans="2:9" ht="42" customHeight="1">
      <c r="B110" s="982" t="s">
        <v>1666</v>
      </c>
      <c r="C110" s="982"/>
      <c r="D110" s="982"/>
      <c r="E110" s="982"/>
      <c r="F110" s="982"/>
      <c r="G110" s="982"/>
      <c r="H110" s="982"/>
      <c r="I110" s="982"/>
    </row>
    <row r="111" spans="2:9">
      <c r="B111" s="504"/>
    </row>
    <row r="112" spans="2:9">
      <c r="B112" s="530" t="s">
        <v>1587</v>
      </c>
    </row>
    <row r="113" spans="2:9">
      <c r="B113" s="504" t="s">
        <v>1871</v>
      </c>
    </row>
    <row r="114" spans="2:9" ht="29.25" customHeight="1">
      <c r="B114" s="982" t="s">
        <v>1689</v>
      </c>
      <c r="C114" s="982"/>
      <c r="D114" s="982"/>
      <c r="E114" s="982"/>
      <c r="F114" s="982"/>
      <c r="G114" s="982"/>
      <c r="H114" s="982"/>
      <c r="I114" s="982"/>
    </row>
    <row r="115" spans="2:9">
      <c r="B115" s="504"/>
    </row>
    <row r="116" spans="2:9" s="362" customFormat="1">
      <c r="B116" s="776" t="s">
        <v>1729</v>
      </c>
    </row>
    <row r="117" spans="2:9" s="362" customFormat="1">
      <c r="B117" s="526"/>
    </row>
    <row r="118" spans="2:9">
      <c r="B118" s="527" t="s">
        <v>1588</v>
      </c>
    </row>
    <row r="119" spans="2:9">
      <c r="B119" s="499"/>
    </row>
    <row r="120" spans="2:9">
      <c r="B120" s="538" t="s">
        <v>1589</v>
      </c>
    </row>
    <row r="121" spans="2:9">
      <c r="B121" s="538" t="s">
        <v>1590</v>
      </c>
    </row>
    <row r="122" spans="2:9">
      <c r="B122" s="538" t="s">
        <v>1667</v>
      </c>
    </row>
    <row r="123" spans="2:9">
      <c r="B123" s="539" t="s">
        <v>1591</v>
      </c>
    </row>
    <row r="124" spans="2:9">
      <c r="B124" s="539" t="s">
        <v>1592</v>
      </c>
    </row>
    <row r="125" spans="2:9">
      <c r="B125" s="499"/>
    </row>
    <row r="126" spans="2:9">
      <c r="B126" s="531" t="s">
        <v>1433</v>
      </c>
    </row>
    <row r="127" spans="2:9">
      <c r="B127" s="499"/>
    </row>
    <row r="128" spans="2:9">
      <c r="B128" s="538" t="s">
        <v>1593</v>
      </c>
    </row>
    <row r="129" spans="2:2">
      <c r="B129" s="774" t="s">
        <v>1716</v>
      </c>
    </row>
    <row r="130" spans="2:2">
      <c r="B130" s="538" t="s">
        <v>1594</v>
      </c>
    </row>
    <row r="131" spans="2:2">
      <c r="B131" s="538" t="s">
        <v>1595</v>
      </c>
    </row>
    <row r="132" spans="2:2">
      <c r="B132" s="538" t="s">
        <v>1717</v>
      </c>
    </row>
    <row r="133" spans="2:2">
      <c r="B133" s="538" t="s">
        <v>1596</v>
      </c>
    </row>
    <row r="134" spans="2:2">
      <c r="B134" s="532"/>
    </row>
    <row r="135" spans="2:2">
      <c r="B135" s="531" t="s">
        <v>64</v>
      </c>
    </row>
    <row r="136" spans="2:2">
      <c r="B136" s="499"/>
    </row>
    <row r="137" spans="2:2">
      <c r="B137" s="538" t="s">
        <v>1597</v>
      </c>
    </row>
    <row r="138" spans="2:2">
      <c r="B138" s="538" t="s">
        <v>1598</v>
      </c>
    </row>
    <row r="139" spans="2:2">
      <c r="B139" s="538" t="s">
        <v>1599</v>
      </c>
    </row>
    <row r="140" spans="2:2">
      <c r="B140" s="538" t="s">
        <v>1600</v>
      </c>
    </row>
    <row r="141" spans="2:2">
      <c r="B141" s="538" t="s">
        <v>1601</v>
      </c>
    </row>
    <row r="142" spans="2:2" s="362" customFormat="1">
      <c r="B142" s="826" t="s">
        <v>1794</v>
      </c>
    </row>
    <row r="143" spans="2:2" s="362" customFormat="1">
      <c r="B143" s="826" t="s">
        <v>1795</v>
      </c>
    </row>
    <row r="144" spans="2:2">
      <c r="B144" s="826" t="s">
        <v>1796</v>
      </c>
    </row>
    <row r="145" spans="2:2" s="817" customFormat="1">
      <c r="B145" s="826"/>
    </row>
    <row r="146" spans="2:2">
      <c r="B146" s="527" t="s">
        <v>1434</v>
      </c>
    </row>
    <row r="147" spans="2:2">
      <c r="B147" s="259"/>
    </row>
    <row r="148" spans="2:2">
      <c r="B148" s="538" t="s">
        <v>1703</v>
      </c>
    </row>
    <row r="149" spans="2:2">
      <c r="B149" s="525"/>
    </row>
    <row r="150" spans="2:2">
      <c r="B150" s="504"/>
    </row>
    <row r="151" spans="2:2">
      <c r="B151" s="499"/>
    </row>
  </sheetData>
  <mergeCells count="4">
    <mergeCell ref="B110:I110"/>
    <mergeCell ref="B114:I114"/>
    <mergeCell ref="B48:I48"/>
    <mergeCell ref="B25:I25"/>
  </mergeCells>
  <hyperlinks>
    <hyperlink ref="B18" r:id="rId1" display="http://www.puentenet.com.py/"/>
  </hyperlinks>
  <pageMargins left="0.7" right="0.7" top="0.75" bottom="0.75" header="0.3" footer="0.3"/>
  <pageSetup paperSize="9" scale="5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J155"/>
  <sheetViews>
    <sheetView showGridLines="0" view="pageBreakPreview" topLeftCell="A13" zoomScale="90" zoomScaleNormal="90" zoomScaleSheetLayoutView="90" workbookViewId="0">
      <selection activeCell="C27" sqref="C27"/>
    </sheetView>
  </sheetViews>
  <sheetFormatPr baseColWidth="10" defaultColWidth="11.42578125" defaultRowHeight="12.75"/>
  <cols>
    <col min="1" max="1" width="3.28515625" style="42" customWidth="1"/>
    <col min="2" max="2" width="35.7109375" style="145" customWidth="1"/>
    <col min="3" max="3" width="16.5703125" style="145" customWidth="1"/>
    <col min="4" max="4" width="16.42578125" style="42" customWidth="1"/>
    <col min="5" max="5" width="39.42578125" style="145" customWidth="1"/>
    <col min="6" max="6" width="16.28515625" style="145" customWidth="1"/>
    <col min="7" max="7" width="16.28515625" style="42" customWidth="1"/>
    <col min="8" max="8" width="3.85546875" style="137" hidden="1" customWidth="1"/>
    <col min="9" max="9" width="3.28515625" style="42" customWidth="1"/>
    <col min="10" max="16384" width="11.42578125" style="42"/>
  </cols>
  <sheetData>
    <row r="1" spans="2:9">
      <c r="B1" s="136"/>
      <c r="C1" s="136"/>
      <c r="D1" s="136"/>
      <c r="E1" s="136"/>
      <c r="F1" s="136"/>
    </row>
    <row r="2" spans="2:9">
      <c r="B2" s="136"/>
      <c r="C2" s="136"/>
      <c r="D2" s="136"/>
      <c r="E2" s="136"/>
      <c r="F2" s="136"/>
    </row>
    <row r="3" spans="2:9">
      <c r="B3" s="136"/>
      <c r="C3" s="136"/>
      <c r="D3" s="136"/>
      <c r="E3" s="136"/>
      <c r="F3" s="136"/>
    </row>
    <row r="4" spans="2:9">
      <c r="B4" s="136"/>
      <c r="C4" s="136"/>
      <c r="D4" s="136"/>
      <c r="E4" s="136"/>
      <c r="F4" s="136"/>
    </row>
    <row r="5" spans="2:9">
      <c r="B5" s="136"/>
      <c r="C5" s="136"/>
      <c r="D5" s="136"/>
      <c r="E5" s="136"/>
      <c r="F5" s="136"/>
    </row>
    <row r="6" spans="2:9">
      <c r="B6" s="136"/>
      <c r="C6" s="136"/>
      <c r="D6" s="136"/>
      <c r="E6" s="136"/>
      <c r="F6" s="136"/>
    </row>
    <row r="7" spans="2:9" s="139" customFormat="1" ht="27" customHeight="1">
      <c r="B7" s="985" t="s">
        <v>1668</v>
      </c>
      <c r="C7" s="985"/>
      <c r="D7" s="985"/>
      <c r="E7" s="985"/>
      <c r="F7" s="138"/>
      <c r="H7" s="140"/>
    </row>
    <row r="8" spans="2:9" s="139" customFormat="1" ht="27" customHeight="1">
      <c r="B8" s="617" t="s">
        <v>1827</v>
      </c>
      <c r="C8" s="659"/>
      <c r="D8" s="659"/>
      <c r="E8" s="659"/>
      <c r="F8" s="138"/>
      <c r="H8" s="140"/>
    </row>
    <row r="9" spans="2:9" s="139" customFormat="1" ht="22.5" customHeight="1">
      <c r="B9" s="986" t="s">
        <v>1797</v>
      </c>
      <c r="C9" s="986"/>
      <c r="D9" s="986"/>
      <c r="E9" s="986"/>
      <c r="F9" s="141"/>
      <c r="H9" s="140"/>
    </row>
    <row r="10" spans="2:9" s="139" customFormat="1" ht="22.15" customHeight="1">
      <c r="B10" s="155" t="s">
        <v>945</v>
      </c>
      <c r="C10" s="142"/>
      <c r="D10" s="141"/>
      <c r="E10" s="141"/>
      <c r="F10" s="141"/>
      <c r="H10" s="140"/>
    </row>
    <row r="11" spans="2:9" ht="13.5" customHeight="1">
      <c r="B11" s="143"/>
      <c r="C11" s="144"/>
    </row>
    <row r="12" spans="2:9" s="146" customFormat="1" ht="29.25" customHeight="1">
      <c r="B12" s="270" t="s">
        <v>319</v>
      </c>
      <c r="C12" s="271" t="s">
        <v>1828</v>
      </c>
      <c r="D12" s="271" t="s">
        <v>1709</v>
      </c>
      <c r="E12" s="271" t="s">
        <v>320</v>
      </c>
      <c r="F12" s="271" t="s">
        <v>1828</v>
      </c>
      <c r="G12" s="271" t="str">
        <f>+$D$12</f>
        <v>31.12.2020</v>
      </c>
      <c r="H12" s="272"/>
      <c r="I12" s="273"/>
    </row>
    <row r="13" spans="2:9" s="146" customFormat="1" ht="15" customHeight="1">
      <c r="B13" s="274"/>
      <c r="C13" s="274"/>
      <c r="D13" s="274"/>
      <c r="E13" s="274"/>
      <c r="F13" s="275"/>
      <c r="G13" s="275"/>
      <c r="H13" s="276"/>
      <c r="I13" s="273"/>
    </row>
    <row r="14" spans="2:9" s="146" customFormat="1">
      <c r="B14" s="337" t="s">
        <v>321</v>
      </c>
      <c r="C14" s="337"/>
      <c r="D14" s="337"/>
      <c r="E14" s="337" t="s">
        <v>322</v>
      </c>
      <c r="F14" s="376"/>
      <c r="G14" s="376"/>
      <c r="H14" s="276"/>
      <c r="I14" s="273"/>
    </row>
    <row r="15" spans="2:9" s="146" customFormat="1">
      <c r="B15" s="337"/>
      <c r="C15" s="337"/>
      <c r="D15" s="337"/>
      <c r="E15" s="337"/>
      <c r="F15" s="376"/>
      <c r="G15" s="376"/>
      <c r="H15" s="276"/>
      <c r="I15" s="273"/>
    </row>
    <row r="16" spans="2:9" s="146" customFormat="1">
      <c r="B16" s="337" t="s">
        <v>939</v>
      </c>
      <c r="C16" s="711">
        <f>SUM(C17:C20)</f>
        <v>3756565430</v>
      </c>
      <c r="D16" s="711">
        <f>SUM(D17:D20)</f>
        <v>3477038190</v>
      </c>
      <c r="E16" s="377" t="s">
        <v>459</v>
      </c>
      <c r="F16" s="711">
        <f>SUM(F17:F18)</f>
        <v>790018590</v>
      </c>
      <c r="G16" s="711">
        <f>SUM(G17:G18)</f>
        <v>898120890</v>
      </c>
      <c r="H16" s="279"/>
      <c r="I16" s="273"/>
    </row>
    <row r="17" spans="2:9" s="146" customFormat="1">
      <c r="B17" s="378" t="s">
        <v>2</v>
      </c>
      <c r="C17" s="910">
        <v>14900</v>
      </c>
      <c r="D17" s="285">
        <v>14900</v>
      </c>
      <c r="E17" s="379" t="s">
        <v>1742</v>
      </c>
      <c r="F17" s="919">
        <v>782365054</v>
      </c>
      <c r="G17" s="380">
        <v>889495752</v>
      </c>
      <c r="H17" s="280"/>
      <c r="I17" s="273"/>
    </row>
    <row r="18" spans="2:9" s="146" customFormat="1" ht="24">
      <c r="B18" s="378" t="s">
        <v>631</v>
      </c>
      <c r="C18" s="910">
        <v>3719592344</v>
      </c>
      <c r="D18" s="285">
        <v>3461597980</v>
      </c>
      <c r="E18" s="379" t="s">
        <v>1747</v>
      </c>
      <c r="F18" s="919">
        <v>7653536</v>
      </c>
      <c r="G18" s="380">
        <v>8625138</v>
      </c>
      <c r="H18" s="280"/>
      <c r="I18" s="273"/>
    </row>
    <row r="19" spans="2:9" s="146" customFormat="1">
      <c r="B19" s="378" t="s">
        <v>1428</v>
      </c>
      <c r="C19" s="910">
        <v>36958186</v>
      </c>
      <c r="D19" s="285">
        <v>15425310</v>
      </c>
      <c r="E19" s="379"/>
      <c r="F19" s="285"/>
      <c r="G19" s="380"/>
      <c r="H19" s="280"/>
      <c r="I19" s="273"/>
    </row>
    <row r="20" spans="2:9" s="146" customFormat="1">
      <c r="B20" s="378"/>
      <c r="C20" s="381"/>
      <c r="D20" s="381"/>
      <c r="E20" s="283"/>
      <c r="F20" s="283"/>
      <c r="G20" s="386"/>
      <c r="H20" s="280"/>
      <c r="I20" s="273"/>
    </row>
    <row r="21" spans="2:9" s="146" customFormat="1" ht="26.25" customHeight="1">
      <c r="B21" s="337" t="s">
        <v>940</v>
      </c>
      <c r="C21" s="711">
        <f>SUM(C22:C25)</f>
        <v>28833355337</v>
      </c>
      <c r="D21" s="711">
        <f>SUM(D22:D25)</f>
        <v>6532535416</v>
      </c>
      <c r="E21" s="383" t="s">
        <v>1744</v>
      </c>
      <c r="F21" s="708">
        <f>+F22</f>
        <v>23100516707</v>
      </c>
      <c r="G21" s="708">
        <f>+G22</f>
        <v>17857156968</v>
      </c>
      <c r="H21" s="280"/>
      <c r="I21" s="273"/>
    </row>
    <row r="22" spans="2:9" s="146" customFormat="1" ht="14.25" customHeight="1">
      <c r="B22" s="378" t="s">
        <v>325</v>
      </c>
      <c r="C22" s="911">
        <v>28800338752</v>
      </c>
      <c r="D22" s="285">
        <v>6532535416</v>
      </c>
      <c r="E22" s="378" t="s">
        <v>323</v>
      </c>
      <c r="F22" s="920">
        <v>23100516707</v>
      </c>
      <c r="G22" s="709">
        <v>17857156968</v>
      </c>
      <c r="H22" s="280"/>
      <c r="I22" s="273"/>
    </row>
    <row r="23" spans="2:9" s="146" customFormat="1" ht="24">
      <c r="B23" s="378" t="s">
        <v>37</v>
      </c>
      <c r="C23" s="911">
        <v>33016585</v>
      </c>
      <c r="D23" s="285">
        <v>0</v>
      </c>
      <c r="E23" s="378"/>
      <c r="F23" s="380"/>
      <c r="G23" s="380"/>
      <c r="H23" s="279"/>
      <c r="I23" s="273"/>
    </row>
    <row r="24" spans="2:9" s="146" customFormat="1">
      <c r="B24" s="283"/>
      <c r="C24" s="283"/>
      <c r="D24" s="382"/>
      <c r="E24" s="378"/>
      <c r="F24" s="379"/>
      <c r="G24" s="379"/>
      <c r="H24" s="280"/>
      <c r="I24" s="273"/>
    </row>
    <row r="25" spans="2:9" s="146" customFormat="1">
      <c r="B25" s="283"/>
      <c r="C25" s="283"/>
      <c r="D25" s="382"/>
      <c r="E25" s="283"/>
      <c r="F25" s="384"/>
      <c r="G25" s="384"/>
      <c r="H25" s="279"/>
      <c r="I25" s="273"/>
    </row>
    <row r="26" spans="2:9" s="146" customFormat="1" ht="12.75" customHeight="1">
      <c r="B26" s="337" t="s">
        <v>941</v>
      </c>
      <c r="C26" s="712">
        <f>SUM(C27:C30)</f>
        <v>2117949144</v>
      </c>
      <c r="D26" s="712">
        <f>SUM(D27:D34)</f>
        <v>21063689054</v>
      </c>
      <c r="E26" s="376" t="s">
        <v>1750</v>
      </c>
      <c r="F26" s="711">
        <f>SUM(F27:F31)</f>
        <v>3160362245</v>
      </c>
      <c r="G26" s="711">
        <f>SUM(G27:G31)</f>
        <v>3288087830</v>
      </c>
      <c r="H26" s="280"/>
      <c r="I26" s="273"/>
    </row>
    <row r="27" spans="2:9" s="146" customFormat="1">
      <c r="B27" s="378" t="s">
        <v>23</v>
      </c>
      <c r="C27" s="912">
        <v>581016945</v>
      </c>
      <c r="D27" s="285">
        <v>18736675985</v>
      </c>
      <c r="E27" s="378" t="s">
        <v>65</v>
      </c>
      <c r="F27" s="921">
        <v>2812384795</v>
      </c>
      <c r="G27" s="380">
        <v>2710284524</v>
      </c>
      <c r="H27" s="280"/>
      <c r="I27" s="273"/>
    </row>
    <row r="28" spans="2:9" s="146" customFormat="1">
      <c r="B28" s="378" t="s">
        <v>868</v>
      </c>
      <c r="C28" s="912">
        <v>940918698</v>
      </c>
      <c r="D28" s="285">
        <v>1883209279</v>
      </c>
      <c r="E28" s="378" t="s">
        <v>327</v>
      </c>
      <c r="F28" s="921">
        <v>218475521</v>
      </c>
      <c r="G28" s="380">
        <v>456069088</v>
      </c>
      <c r="H28" s="280"/>
      <c r="I28" s="273"/>
    </row>
    <row r="29" spans="2:9" s="146" customFormat="1" ht="24.75" customHeight="1">
      <c r="B29" s="411" t="s">
        <v>1772</v>
      </c>
      <c r="C29" s="284">
        <v>-20965776</v>
      </c>
      <c r="D29" s="284">
        <v>-20923687</v>
      </c>
      <c r="E29" s="283" t="s">
        <v>591</v>
      </c>
      <c r="F29" s="922">
        <v>43567459</v>
      </c>
      <c r="G29" s="380">
        <v>29064099</v>
      </c>
      <c r="H29" s="280"/>
      <c r="I29" s="273"/>
    </row>
    <row r="30" spans="2:9" s="146" customFormat="1" ht="24.75" customHeight="1">
      <c r="B30" s="378" t="s">
        <v>326</v>
      </c>
      <c r="C30" s="912">
        <v>616979277</v>
      </c>
      <c r="D30" s="285">
        <v>464727477</v>
      </c>
      <c r="E30" s="283" t="s">
        <v>1411</v>
      </c>
      <c r="F30" s="923">
        <v>85934470</v>
      </c>
      <c r="G30" s="380">
        <v>92670119</v>
      </c>
      <c r="H30" s="280"/>
      <c r="I30" s="273"/>
    </row>
    <row r="31" spans="2:9" s="146" customFormat="1">
      <c r="B31" s="378"/>
      <c r="C31" s="285"/>
      <c r="D31" s="285"/>
      <c r="E31" s="283"/>
      <c r="F31" s="386"/>
      <c r="G31" s="386"/>
      <c r="H31" s="276"/>
      <c r="I31" s="273"/>
    </row>
    <row r="32" spans="2:9" s="146" customFormat="1" hidden="1">
      <c r="B32" s="283"/>
      <c r="C32" s="382"/>
      <c r="D32" s="382"/>
      <c r="E32" s="283"/>
      <c r="F32" s="386"/>
      <c r="G32" s="386"/>
      <c r="H32" s="280"/>
      <c r="I32" s="273"/>
    </row>
    <row r="33" spans="2:9" s="146" customFormat="1" hidden="1">
      <c r="B33" s="283"/>
      <c r="C33" s="382"/>
      <c r="D33" s="382"/>
      <c r="E33" s="283"/>
      <c r="F33" s="386"/>
      <c r="G33" s="386"/>
      <c r="H33" s="280"/>
      <c r="I33" s="273"/>
    </row>
    <row r="34" spans="2:9" s="146" customFormat="1" hidden="1">
      <c r="B34" s="283"/>
      <c r="C34" s="285">
        <v>0</v>
      </c>
      <c r="D34" s="285">
        <v>0</v>
      </c>
      <c r="E34" s="378"/>
      <c r="F34" s="379"/>
      <c r="G34" s="379"/>
      <c r="H34" s="276"/>
      <c r="I34" s="273"/>
    </row>
    <row r="35" spans="2:9" s="146" customFormat="1">
      <c r="B35" s="337" t="s">
        <v>1739</v>
      </c>
      <c r="C35" s="711">
        <f>SUM(C36:C39)</f>
        <v>830362095</v>
      </c>
      <c r="D35" s="711">
        <f>SUM(D36:D39)</f>
        <v>810146992</v>
      </c>
      <c r="E35" s="833" t="s">
        <v>1810</v>
      </c>
      <c r="F35" s="806">
        <f>+F36</f>
        <v>5775004</v>
      </c>
      <c r="G35" s="806">
        <v>0</v>
      </c>
      <c r="H35" s="279"/>
      <c r="I35" s="273"/>
    </row>
    <row r="36" spans="2:9" s="146" customFormat="1">
      <c r="B36" s="378" t="s">
        <v>329</v>
      </c>
      <c r="C36" s="913">
        <v>385114937</v>
      </c>
      <c r="D36" s="285">
        <v>273123298</v>
      </c>
      <c r="E36" s="801" t="s">
        <v>328</v>
      </c>
      <c r="F36" s="924">
        <v>5775004</v>
      </c>
      <c r="G36" s="803">
        <v>0</v>
      </c>
      <c r="H36" s="279"/>
      <c r="I36" s="273"/>
    </row>
    <row r="37" spans="2:9" s="146" customFormat="1">
      <c r="B37" s="378" t="s">
        <v>17</v>
      </c>
      <c r="C37" s="913">
        <v>409238274</v>
      </c>
      <c r="D37" s="285">
        <v>501065767</v>
      </c>
      <c r="E37" s="378"/>
      <c r="F37" s="379"/>
      <c r="G37" s="379"/>
      <c r="H37" s="280"/>
      <c r="I37" s="273"/>
    </row>
    <row r="38" spans="2:9" s="146" customFormat="1" ht="14.25" customHeight="1">
      <c r="B38" s="283" t="s">
        <v>603</v>
      </c>
      <c r="C38" s="913">
        <v>25383884</v>
      </c>
      <c r="D38" s="285">
        <v>25332927</v>
      </c>
      <c r="E38" s="378"/>
      <c r="F38" s="378"/>
      <c r="G38" s="378"/>
      <c r="H38" s="276"/>
      <c r="I38" s="273"/>
    </row>
    <row r="39" spans="2:9" s="146" customFormat="1">
      <c r="B39" s="378" t="s">
        <v>455</v>
      </c>
      <c r="C39" s="914">
        <v>10625000</v>
      </c>
      <c r="D39" s="284">
        <v>10625000</v>
      </c>
      <c r="E39" s="283"/>
      <c r="F39" s="283"/>
      <c r="G39" s="283"/>
      <c r="H39" s="279"/>
      <c r="I39" s="273"/>
    </row>
    <row r="40" spans="2:9" s="146" customFormat="1" hidden="1">
      <c r="B40" s="387"/>
      <c r="C40" s="387"/>
      <c r="D40" s="387"/>
      <c r="E40" s="283"/>
      <c r="F40" s="283"/>
      <c r="G40" s="283"/>
      <c r="H40" s="286"/>
      <c r="I40" s="273"/>
    </row>
    <row r="41" spans="2:9" s="146" customFormat="1" hidden="1">
      <c r="B41" s="378"/>
      <c r="C41" s="378"/>
      <c r="D41" s="378"/>
      <c r="E41" s="283"/>
      <c r="F41" s="283"/>
      <c r="G41" s="283"/>
      <c r="H41" s="286"/>
      <c r="I41" s="273"/>
    </row>
    <row r="42" spans="2:9" s="146" customFormat="1">
      <c r="B42" s="378"/>
      <c r="C42" s="388"/>
      <c r="D42" s="388"/>
      <c r="E42" s="283"/>
      <c r="F42" s="805"/>
      <c r="G42" s="805"/>
      <c r="H42" s="276"/>
      <c r="I42" s="273"/>
    </row>
    <row r="43" spans="2:9" s="146" customFormat="1" ht="18" customHeight="1">
      <c r="B43" s="389" t="s">
        <v>330</v>
      </c>
      <c r="C43" s="713">
        <f>C35+C26+C21+C16</f>
        <v>35538232006</v>
      </c>
      <c r="D43" s="713">
        <f>D35+D26+D21+D16</f>
        <v>31883409652</v>
      </c>
      <c r="E43" s="389" t="s">
        <v>331</v>
      </c>
      <c r="F43" s="713">
        <f>F16+F21+F26+F35</f>
        <v>27056672546</v>
      </c>
      <c r="G43" s="713">
        <f>G16+G21+G26+G35</f>
        <v>22043365688</v>
      </c>
      <c r="H43" s="276"/>
      <c r="I43" s="273"/>
    </row>
    <row r="44" spans="2:9" s="146" customFormat="1" ht="15.75" customHeight="1">
      <c r="B44" s="283"/>
      <c r="C44" s="283"/>
      <c r="D44" s="283"/>
      <c r="E44" s="390" t="s">
        <v>332</v>
      </c>
      <c r="F44" s="717">
        <f>F43</f>
        <v>27056672546</v>
      </c>
      <c r="G44" s="717">
        <f>G43</f>
        <v>22043365688</v>
      </c>
      <c r="H44" s="276"/>
      <c r="I44" s="273"/>
    </row>
    <row r="45" spans="2:9" s="146" customFormat="1">
      <c r="B45" s="391" t="s">
        <v>333</v>
      </c>
      <c r="C45" s="391"/>
      <c r="D45" s="288"/>
      <c r="E45" s="283"/>
      <c r="F45" s="382"/>
      <c r="G45" s="283"/>
      <c r="H45" s="276"/>
      <c r="I45" s="273"/>
    </row>
    <row r="46" spans="2:9" s="146" customFormat="1">
      <c r="B46" s="391"/>
      <c r="C46" s="391"/>
      <c r="D46" s="288"/>
      <c r="E46" s="392"/>
      <c r="F46" s="391"/>
      <c r="G46" s="386"/>
      <c r="H46" s="276"/>
      <c r="I46" s="273"/>
    </row>
    <row r="47" spans="2:9" s="146" customFormat="1">
      <c r="B47" s="391" t="s">
        <v>458</v>
      </c>
      <c r="C47" s="714">
        <f>+SUM(C48:C50)</f>
        <v>941483941</v>
      </c>
      <c r="D47" s="714">
        <f>+SUM(D48:D50)</f>
        <v>892400661</v>
      </c>
      <c r="E47" s="382"/>
      <c r="F47" s="283"/>
      <c r="G47" s="386"/>
      <c r="H47" s="276"/>
      <c r="I47" s="290"/>
    </row>
    <row r="48" spans="2:9" hidden="1">
      <c r="B48" s="385" t="s">
        <v>334</v>
      </c>
      <c r="C48" s="285">
        <v>0</v>
      </c>
      <c r="D48" s="285">
        <v>0</v>
      </c>
      <c r="E48" s="391"/>
      <c r="F48" s="393"/>
      <c r="G48" s="288"/>
      <c r="H48" s="276"/>
      <c r="I48" s="290"/>
    </row>
    <row r="49" spans="2:10" ht="15" customHeight="1">
      <c r="B49" s="378" t="s">
        <v>1039</v>
      </c>
      <c r="C49" s="915">
        <v>900000000</v>
      </c>
      <c r="D49" s="285">
        <v>851000000</v>
      </c>
      <c r="E49" s="385"/>
      <c r="F49" s="394"/>
      <c r="G49" s="288"/>
      <c r="H49" s="276"/>
      <c r="I49" s="290"/>
    </row>
    <row r="50" spans="2:10">
      <c r="B50" s="385" t="s">
        <v>882</v>
      </c>
      <c r="C50" s="915">
        <v>41483941</v>
      </c>
      <c r="D50" s="285">
        <v>41400661</v>
      </c>
      <c r="E50" s="385"/>
      <c r="F50" s="394"/>
      <c r="G50" s="288"/>
      <c r="H50" s="276"/>
      <c r="I50" s="290"/>
    </row>
    <row r="51" spans="2:10" ht="12" customHeight="1">
      <c r="B51" s="391"/>
      <c r="C51" s="391"/>
      <c r="D51" s="391"/>
      <c r="E51" s="385"/>
      <c r="F51" s="394"/>
      <c r="G51" s="288"/>
      <c r="H51" s="276"/>
      <c r="I51" s="290"/>
    </row>
    <row r="52" spans="2:10">
      <c r="B52" s="391" t="s">
        <v>942</v>
      </c>
      <c r="C52" s="714">
        <f>SUM(C53:C57)</f>
        <v>998790379</v>
      </c>
      <c r="D52" s="714">
        <f>SUM(D53:D57)</f>
        <v>399751508</v>
      </c>
      <c r="E52" s="385"/>
      <c r="F52" s="394"/>
      <c r="G52" s="288"/>
      <c r="H52" s="276"/>
      <c r="I52" s="290"/>
    </row>
    <row r="53" spans="2:10">
      <c r="B53" s="844" t="s">
        <v>335</v>
      </c>
      <c r="C53" s="916">
        <v>339599421</v>
      </c>
      <c r="D53" s="285">
        <v>339599421</v>
      </c>
      <c r="E53" s="385"/>
      <c r="F53" s="394"/>
      <c r="G53" s="288"/>
      <c r="H53" s="276"/>
      <c r="I53" s="290"/>
    </row>
    <row r="54" spans="2:10">
      <c r="B54" s="845" t="s">
        <v>604</v>
      </c>
      <c r="C54" s="916">
        <v>297897354</v>
      </c>
      <c r="D54" s="285">
        <v>100215537</v>
      </c>
      <c r="E54" s="395"/>
      <c r="F54" s="394"/>
      <c r="G54" s="288"/>
      <c r="H54" s="276"/>
      <c r="I54" s="290"/>
    </row>
    <row r="55" spans="2:10">
      <c r="B55" s="844" t="s">
        <v>336</v>
      </c>
      <c r="C55" s="916">
        <v>717521605</v>
      </c>
      <c r="D55" s="285">
        <v>502810225</v>
      </c>
      <c r="E55" s="385"/>
      <c r="F55" s="394"/>
      <c r="G55" s="288"/>
      <c r="H55" s="276"/>
      <c r="I55" s="290"/>
    </row>
    <row r="56" spans="2:10">
      <c r="B56" s="844" t="s">
        <v>337</v>
      </c>
      <c r="C56" s="916">
        <v>1563575322</v>
      </c>
      <c r="D56" s="285">
        <v>1177881309</v>
      </c>
      <c r="E56" s="320"/>
      <c r="F56" s="323"/>
      <c r="G56" s="320"/>
      <c r="H56" s="276"/>
      <c r="I56" s="290"/>
    </row>
    <row r="57" spans="2:10">
      <c r="B57" s="844" t="s">
        <v>338</v>
      </c>
      <c r="C57" s="284">
        <v>-1919803323</v>
      </c>
      <c r="D57" s="284">
        <v>-1720754984</v>
      </c>
      <c r="E57" s="320"/>
      <c r="F57" s="323"/>
      <c r="G57" s="320"/>
      <c r="H57" s="294"/>
      <c r="I57" s="290"/>
    </row>
    <row r="58" spans="2:10" ht="13.5" customHeight="1">
      <c r="B58" s="844"/>
      <c r="C58" s="285"/>
      <c r="D58" s="285"/>
      <c r="E58" s="320"/>
      <c r="F58" s="323"/>
      <c r="G58" s="320"/>
      <c r="H58" s="295"/>
      <c r="I58" s="290"/>
    </row>
    <row r="59" spans="2:10">
      <c r="B59" s="846" t="s">
        <v>1824</v>
      </c>
      <c r="C59" s="714">
        <f>SUM(C60:C61)</f>
        <v>222092817</v>
      </c>
      <c r="D59" s="714">
        <f>SUM(D60:D61)</f>
        <v>68396046</v>
      </c>
      <c r="E59" s="320"/>
      <c r="F59" s="323"/>
      <c r="G59" s="320"/>
      <c r="H59" s="295"/>
      <c r="I59" s="290"/>
    </row>
    <row r="60" spans="2:10">
      <c r="B60" s="844" t="s">
        <v>1736</v>
      </c>
      <c r="C60" s="917">
        <v>470789575</v>
      </c>
      <c r="D60" s="285">
        <v>280215228</v>
      </c>
      <c r="E60" s="320"/>
      <c r="F60" s="323"/>
      <c r="G60" s="320"/>
      <c r="H60" s="295"/>
      <c r="I60" s="290"/>
    </row>
    <row r="61" spans="2:10" ht="28.5" customHeight="1">
      <c r="B61" s="385" t="s">
        <v>1737</v>
      </c>
      <c r="C61" s="284">
        <v>-248696758</v>
      </c>
      <c r="D61" s="284">
        <v>-211819182</v>
      </c>
      <c r="E61" s="337" t="s">
        <v>339</v>
      </c>
      <c r="F61" s="393"/>
      <c r="G61" s="284"/>
      <c r="H61" s="295"/>
      <c r="I61" s="290"/>
    </row>
    <row r="62" spans="2:10" ht="8.25" hidden="1" customHeight="1">
      <c r="B62" s="385"/>
      <c r="C62" s="396"/>
      <c r="D62" s="396"/>
      <c r="E62" s="337"/>
      <c r="F62" s="337"/>
      <c r="G62" s="320"/>
      <c r="H62" s="296"/>
      <c r="I62" s="290"/>
    </row>
    <row r="63" spans="2:10" hidden="1">
      <c r="B63" s="385"/>
      <c r="C63" s="385"/>
      <c r="D63" s="385"/>
      <c r="E63" s="397" t="s">
        <v>343</v>
      </c>
      <c r="F63" s="398"/>
      <c r="G63" s="399"/>
      <c r="H63" s="294"/>
      <c r="I63" s="290"/>
    </row>
    <row r="64" spans="2:10" ht="35.25" customHeight="1">
      <c r="B64" s="389" t="s">
        <v>340</v>
      </c>
      <c r="C64" s="713">
        <f>C59+C52+C47</f>
        <v>2162367137</v>
      </c>
      <c r="D64" s="713">
        <f>D59+D52+D47</f>
        <v>1360548215</v>
      </c>
      <c r="E64" s="389" t="s">
        <v>341</v>
      </c>
      <c r="F64" s="400">
        <f>+PN!M36</f>
        <v>10643926597</v>
      </c>
      <c r="G64" s="400">
        <v>11200592179</v>
      </c>
      <c r="H64" s="272"/>
      <c r="I64" s="290"/>
      <c r="J64" s="45"/>
    </row>
    <row r="65" spans="2:9" ht="21" customHeight="1">
      <c r="B65" s="397" t="s">
        <v>342</v>
      </c>
      <c r="C65" s="715">
        <f>C64+C43</f>
        <v>37700599143</v>
      </c>
      <c r="D65" s="715">
        <f>D64+D43</f>
        <v>33243957867</v>
      </c>
      <c r="E65" s="407" t="s">
        <v>343</v>
      </c>
      <c r="F65" s="713">
        <f>F64+F44</f>
        <v>37700599143</v>
      </c>
      <c r="G65" s="713">
        <f>G64+G44</f>
        <v>33243957867</v>
      </c>
      <c r="H65" s="280"/>
      <c r="I65" s="290"/>
    </row>
    <row r="66" spans="2:9">
      <c r="B66" s="298"/>
      <c r="C66" s="298"/>
      <c r="D66" s="298"/>
      <c r="E66" s="401"/>
      <c r="F66" s="401"/>
      <c r="G66" s="323"/>
      <c r="H66" s="279"/>
      <c r="I66" s="290"/>
    </row>
    <row r="67" spans="2:9" ht="22.5" customHeight="1">
      <c r="B67" s="402" t="s">
        <v>1692</v>
      </c>
      <c r="C67" s="403" t="str">
        <f>+$C$12</f>
        <v>30.09.2021</v>
      </c>
      <c r="D67" s="403" t="str">
        <f>+$D$12</f>
        <v>31.12.2020</v>
      </c>
      <c r="E67" s="710" t="s">
        <v>1693</v>
      </c>
      <c r="F67" s="403" t="str">
        <f>+$C$12</f>
        <v>30.09.2021</v>
      </c>
      <c r="G67" s="403" t="str">
        <f>+$D$12</f>
        <v>31.12.2020</v>
      </c>
      <c r="H67" s="276"/>
      <c r="I67" s="290"/>
    </row>
    <row r="68" spans="2:9" ht="18" customHeight="1">
      <c r="B68" s="404" t="s">
        <v>1040</v>
      </c>
      <c r="C68" s="918">
        <v>4360303212032</v>
      </c>
      <c r="D68" s="662">
        <v>4311617775014</v>
      </c>
      <c r="E68" s="405" t="s">
        <v>1041</v>
      </c>
      <c r="F68" s="662">
        <f>+C68</f>
        <v>4360303212032</v>
      </c>
      <c r="G68" s="662">
        <f>+D68</f>
        <v>4311617775014</v>
      </c>
      <c r="H68" s="276"/>
      <c r="I68" s="300"/>
    </row>
    <row r="69" spans="2:9" ht="18.75" customHeight="1">
      <c r="B69" s="406" t="s">
        <v>344</v>
      </c>
      <c r="C69" s="716">
        <f>+C68</f>
        <v>4360303212032</v>
      </c>
      <c r="D69" s="716">
        <f>+D68</f>
        <v>4311617775014</v>
      </c>
      <c r="E69" s="402" t="s">
        <v>345</v>
      </c>
      <c r="F69" s="716">
        <f>+F68</f>
        <v>4360303212032</v>
      </c>
      <c r="G69" s="799">
        <f>+G68</f>
        <v>4311617775014</v>
      </c>
      <c r="H69" s="276"/>
      <c r="I69" s="290"/>
    </row>
    <row r="70" spans="2:9">
      <c r="B70" s="401"/>
      <c r="C70" s="401"/>
      <c r="D70" s="298"/>
      <c r="E70" s="401"/>
      <c r="F70" s="401"/>
      <c r="G70" s="298"/>
      <c r="H70" s="301"/>
      <c r="I70" s="290"/>
    </row>
    <row r="71" spans="2:9">
      <c r="B71" s="290" t="s">
        <v>626</v>
      </c>
      <c r="C71" s="299"/>
      <c r="D71" s="298"/>
      <c r="E71" s="299"/>
      <c r="F71" s="299"/>
      <c r="G71" s="290"/>
      <c r="H71" s="301"/>
      <c r="I71" s="290"/>
    </row>
    <row r="72" spans="2:9">
      <c r="B72" s="299"/>
      <c r="C72" s="299"/>
      <c r="D72" s="298"/>
      <c r="E72" s="299"/>
      <c r="F72" s="299"/>
      <c r="G72" s="290"/>
      <c r="H72" s="301"/>
      <c r="I72" s="290"/>
    </row>
    <row r="73" spans="2:9">
      <c r="B73" s="299"/>
      <c r="C73" s="299"/>
      <c r="D73" s="298"/>
      <c r="E73" s="299"/>
      <c r="F73" s="299"/>
      <c r="G73" s="290"/>
      <c r="H73" s="301"/>
      <c r="I73" s="290"/>
    </row>
    <row r="74" spans="2:9">
      <c r="B74" s="304"/>
      <c r="C74" s="304"/>
      <c r="D74" s="303"/>
      <c r="E74" s="304"/>
      <c r="F74" s="304"/>
      <c r="G74" s="303"/>
      <c r="H74" s="301"/>
      <c r="I74" s="290"/>
    </row>
    <row r="75" spans="2:9">
      <c r="B75" s="299"/>
      <c r="C75" s="305"/>
      <c r="D75" s="306"/>
      <c r="E75" s="299"/>
      <c r="F75" s="299"/>
      <c r="G75" s="305"/>
      <c r="H75" s="301"/>
      <c r="I75" s="290"/>
    </row>
    <row r="76" spans="2:9" ht="24" customHeight="1">
      <c r="B76" s="299"/>
      <c r="C76" s="305">
        <f>+C65-F65</f>
        <v>0</v>
      </c>
      <c r="D76" s="305">
        <f>+D65-G65</f>
        <v>0</v>
      </c>
      <c r="E76" s="299"/>
      <c r="F76" s="718">
        <f>+F64-PN!$M$36</f>
        <v>0</v>
      </c>
      <c r="G76" s="305">
        <f>+G64-SUM(PN!C26:L26)</f>
        <v>0</v>
      </c>
      <c r="H76" s="301"/>
      <c r="I76" s="290"/>
    </row>
    <row r="77" spans="2:9">
      <c r="B77" s="299"/>
      <c r="C77" s="307">
        <f>+C69-F69</f>
        <v>0</v>
      </c>
      <c r="D77" s="307">
        <f>+D69-G69</f>
        <v>0</v>
      </c>
      <c r="E77" s="299"/>
      <c r="F77" s="299"/>
      <c r="G77" s="307"/>
      <c r="H77" s="301"/>
      <c r="I77" s="290"/>
    </row>
    <row r="78" spans="2:9">
      <c r="B78" s="299"/>
      <c r="C78" s="299"/>
      <c r="D78" s="290"/>
      <c r="E78" s="299"/>
      <c r="F78" s="299"/>
      <c r="G78" s="290"/>
      <c r="H78" s="301"/>
      <c r="I78" s="290"/>
    </row>
    <row r="79" spans="2:9">
      <c r="B79" s="299"/>
      <c r="C79" s="299"/>
      <c r="D79" s="290"/>
      <c r="E79" s="299"/>
      <c r="F79" s="299"/>
      <c r="G79" s="290"/>
      <c r="H79" s="301"/>
      <c r="I79" s="290"/>
    </row>
    <row r="80" spans="2:9">
      <c r="B80" s="299"/>
      <c r="C80" s="299"/>
      <c r="D80" s="290"/>
      <c r="E80" s="299"/>
      <c r="F80" s="299"/>
      <c r="G80" s="308"/>
      <c r="H80" s="301"/>
      <c r="I80" s="290"/>
    </row>
    <row r="81" spans="2:9">
      <c r="B81" s="299"/>
      <c r="C81" s="299"/>
      <c r="D81" s="290"/>
      <c r="E81" s="299"/>
      <c r="F81" s="299"/>
      <c r="G81" s="308"/>
      <c r="H81" s="301"/>
      <c r="I81" s="290"/>
    </row>
    <row r="82" spans="2:9">
      <c r="B82" s="299"/>
      <c r="C82" s="299"/>
      <c r="D82" s="290"/>
      <c r="E82" s="299"/>
      <c r="F82" s="299"/>
      <c r="G82" s="290"/>
      <c r="H82" s="301"/>
      <c r="I82" s="290"/>
    </row>
    <row r="83" spans="2:9">
      <c r="B83" s="299"/>
      <c r="C83" s="299"/>
      <c r="D83" s="290"/>
      <c r="E83" s="299"/>
      <c r="F83" s="299"/>
      <c r="G83" s="290"/>
      <c r="H83" s="301"/>
      <c r="I83" s="290"/>
    </row>
    <row r="84" spans="2:9">
      <c r="B84" s="299"/>
      <c r="C84" s="299"/>
      <c r="D84" s="290"/>
      <c r="E84" s="299"/>
      <c r="F84" s="299"/>
      <c r="G84" s="290"/>
      <c r="H84" s="301"/>
      <c r="I84" s="290"/>
    </row>
    <row r="85" spans="2:9">
      <c r="B85" s="299"/>
      <c r="C85" s="299"/>
      <c r="D85" s="290"/>
      <c r="E85" s="299"/>
      <c r="F85" s="299"/>
      <c r="G85" s="308"/>
      <c r="H85" s="301"/>
      <c r="I85" s="290"/>
    </row>
    <row r="86" spans="2:9">
      <c r="B86" s="299"/>
      <c r="C86" s="299"/>
      <c r="D86" s="290"/>
      <c r="E86" s="299"/>
      <c r="F86" s="299"/>
      <c r="G86" s="308"/>
      <c r="H86" s="301"/>
      <c r="I86" s="290"/>
    </row>
    <row r="87" spans="2:9">
      <c r="B87" s="299"/>
      <c r="C87" s="299"/>
      <c r="D87" s="290"/>
      <c r="E87" s="299"/>
      <c r="F87" s="299"/>
      <c r="G87" s="290"/>
      <c r="H87" s="301"/>
      <c r="I87" s="290"/>
    </row>
    <row r="88" spans="2:9">
      <c r="B88" s="299"/>
      <c r="C88" s="299"/>
      <c r="D88" s="290"/>
      <c r="E88" s="299"/>
      <c r="F88" s="299"/>
      <c r="G88" s="290"/>
      <c r="H88" s="301"/>
      <c r="I88" s="290"/>
    </row>
    <row r="89" spans="2:9">
      <c r="B89" s="299"/>
      <c r="C89" s="299"/>
      <c r="D89" s="290"/>
      <c r="E89" s="299"/>
      <c r="F89" s="299"/>
      <c r="G89" s="290"/>
      <c r="H89" s="301"/>
      <c r="I89" s="290"/>
    </row>
    <row r="90" spans="2:9">
      <c r="B90" s="299"/>
      <c r="C90" s="299"/>
      <c r="D90" s="290"/>
      <c r="E90" s="299"/>
      <c r="F90" s="299"/>
      <c r="G90" s="290"/>
      <c r="H90" s="301"/>
      <c r="I90" s="290"/>
    </row>
    <row r="91" spans="2:9">
      <c r="B91" s="299"/>
      <c r="C91" s="299"/>
      <c r="D91" s="290"/>
      <c r="E91" s="299"/>
      <c r="F91" s="299"/>
      <c r="G91" s="308"/>
      <c r="H91" s="301"/>
      <c r="I91" s="290"/>
    </row>
    <row r="92" spans="2:9">
      <c r="B92" s="299"/>
      <c r="C92" s="299"/>
      <c r="D92" s="290"/>
      <c r="E92" s="299"/>
      <c r="F92" s="299"/>
      <c r="G92" s="290"/>
      <c r="H92" s="301"/>
      <c r="I92" s="290"/>
    </row>
    <row r="93" spans="2:9">
      <c r="B93" s="299"/>
      <c r="C93" s="299"/>
      <c r="D93" s="290"/>
      <c r="E93" s="299"/>
      <c r="F93" s="299"/>
      <c r="G93" s="290"/>
      <c r="H93" s="301"/>
      <c r="I93" s="290"/>
    </row>
    <row r="94" spans="2:9">
      <c r="B94" s="299"/>
      <c r="C94" s="299"/>
      <c r="D94" s="290"/>
      <c r="E94" s="299"/>
      <c r="F94" s="299"/>
      <c r="G94" s="290"/>
      <c r="H94" s="301"/>
      <c r="I94" s="290"/>
    </row>
    <row r="95" spans="2:9">
      <c r="B95" s="299"/>
      <c r="C95" s="299"/>
      <c r="D95" s="290"/>
      <c r="E95" s="299"/>
      <c r="F95" s="299"/>
      <c r="G95" s="290"/>
      <c r="H95" s="301"/>
      <c r="I95" s="290"/>
    </row>
    <row r="96" spans="2:9">
      <c r="B96" s="299"/>
      <c r="C96" s="299"/>
      <c r="D96" s="290"/>
      <c r="E96" s="299"/>
      <c r="F96" s="299"/>
      <c r="G96" s="290"/>
      <c r="H96" s="301"/>
      <c r="I96" s="290"/>
    </row>
    <row r="97" spans="2:9">
      <c r="B97" s="299"/>
      <c r="C97" s="299"/>
      <c r="D97" s="290"/>
      <c r="E97" s="299"/>
      <c r="F97" s="299"/>
      <c r="G97" s="308"/>
      <c r="H97" s="301"/>
      <c r="I97" s="290"/>
    </row>
    <row r="98" spans="2:9">
      <c r="B98" s="299"/>
      <c r="C98" s="299"/>
      <c r="D98" s="290"/>
      <c r="E98" s="299"/>
      <c r="F98" s="299"/>
      <c r="G98" s="290"/>
      <c r="H98" s="301"/>
      <c r="I98" s="290"/>
    </row>
    <row r="99" spans="2:9">
      <c r="B99" s="299"/>
      <c r="C99" s="299"/>
      <c r="D99" s="290"/>
      <c r="E99" s="299"/>
      <c r="F99" s="299"/>
      <c r="G99" s="290"/>
      <c r="H99" s="301"/>
      <c r="I99" s="290"/>
    </row>
    <row r="100" spans="2:9">
      <c r="B100" s="299"/>
      <c r="C100" s="299"/>
      <c r="D100" s="290"/>
      <c r="E100" s="299"/>
      <c r="F100" s="299"/>
      <c r="G100" s="290"/>
      <c r="H100" s="301"/>
      <c r="I100" s="290"/>
    </row>
    <row r="101" spans="2:9">
      <c r="B101" s="299"/>
      <c r="C101" s="299"/>
      <c r="D101" s="290"/>
      <c r="E101" s="299"/>
      <c r="F101" s="299"/>
      <c r="G101" s="290"/>
      <c r="H101" s="301"/>
      <c r="I101" s="290"/>
    </row>
    <row r="102" spans="2:9">
      <c r="B102" s="299"/>
      <c r="C102" s="299"/>
      <c r="D102" s="290"/>
      <c r="E102" s="299"/>
      <c r="F102" s="299"/>
      <c r="G102" s="290"/>
      <c r="H102" s="301"/>
      <c r="I102" s="290"/>
    </row>
    <row r="103" spans="2:9">
      <c r="B103" s="299"/>
      <c r="C103" s="299"/>
      <c r="D103" s="290"/>
      <c r="E103" s="299"/>
      <c r="F103" s="299"/>
      <c r="G103" s="290"/>
      <c r="H103" s="301"/>
      <c r="I103" s="290"/>
    </row>
    <row r="104" spans="2:9">
      <c r="B104" s="299"/>
      <c r="C104" s="299"/>
      <c r="D104" s="290"/>
      <c r="E104" s="299"/>
      <c r="F104" s="299"/>
      <c r="G104" s="290"/>
      <c r="H104" s="301"/>
      <c r="I104" s="290"/>
    </row>
    <row r="105" spans="2:9">
      <c r="B105" s="299"/>
      <c r="C105" s="299"/>
      <c r="D105" s="290"/>
      <c r="E105" s="299"/>
      <c r="F105" s="299"/>
      <c r="G105" s="290"/>
      <c r="H105" s="301"/>
      <c r="I105" s="290"/>
    </row>
    <row r="106" spans="2:9">
      <c r="B106" s="299"/>
      <c r="C106" s="299"/>
      <c r="D106" s="290"/>
      <c r="E106" s="299"/>
      <c r="F106" s="299"/>
      <c r="G106" s="290"/>
      <c r="H106" s="301"/>
      <c r="I106" s="290"/>
    </row>
    <row r="107" spans="2:9">
      <c r="B107" s="299"/>
      <c r="C107" s="299"/>
      <c r="D107" s="290"/>
      <c r="E107" s="299"/>
      <c r="F107" s="299"/>
      <c r="G107" s="290"/>
      <c r="H107" s="301"/>
      <c r="I107" s="290"/>
    </row>
    <row r="108" spans="2:9">
      <c r="B108" s="299"/>
      <c r="C108" s="299"/>
      <c r="D108" s="290"/>
      <c r="E108" s="299"/>
      <c r="F108" s="299"/>
      <c r="G108" s="290"/>
      <c r="H108" s="301"/>
      <c r="I108" s="290"/>
    </row>
    <row r="109" spans="2:9">
      <c r="B109" s="299"/>
      <c r="C109" s="299"/>
      <c r="D109" s="290"/>
      <c r="E109" s="299"/>
      <c r="F109" s="299"/>
      <c r="G109" s="290"/>
      <c r="H109" s="301"/>
      <c r="I109" s="290"/>
    </row>
    <row r="110" spans="2:9">
      <c r="B110" s="299"/>
      <c r="C110" s="299"/>
      <c r="D110" s="290"/>
      <c r="E110" s="299"/>
      <c r="F110" s="299"/>
      <c r="G110" s="290"/>
      <c r="H110" s="301"/>
      <c r="I110" s="290"/>
    </row>
    <row r="111" spans="2:9">
      <c r="B111" s="299"/>
      <c r="C111" s="299"/>
      <c r="D111" s="290"/>
      <c r="E111" s="299"/>
      <c r="F111" s="299"/>
      <c r="G111" s="290"/>
      <c r="H111" s="301"/>
      <c r="I111" s="290"/>
    </row>
    <row r="112" spans="2:9">
      <c r="B112" s="299"/>
      <c r="C112" s="299"/>
      <c r="D112" s="290"/>
      <c r="E112" s="299"/>
      <c r="F112" s="299"/>
      <c r="G112" s="290"/>
      <c r="H112" s="301"/>
      <c r="I112" s="290"/>
    </row>
    <row r="113" spans="2:9">
      <c r="B113" s="299"/>
      <c r="C113" s="299"/>
      <c r="D113" s="290"/>
      <c r="E113" s="299"/>
      <c r="F113" s="299"/>
      <c r="G113" s="290"/>
      <c r="H113" s="301"/>
      <c r="I113" s="290"/>
    </row>
    <row r="114" spans="2:9">
      <c r="B114" s="299"/>
      <c r="C114" s="299"/>
      <c r="D114" s="290"/>
      <c r="E114" s="299"/>
      <c r="F114" s="299"/>
      <c r="G114" s="290"/>
      <c r="H114" s="301"/>
      <c r="I114" s="290"/>
    </row>
    <row r="115" spans="2:9">
      <c r="B115" s="299"/>
      <c r="C115" s="299"/>
      <c r="D115" s="290"/>
      <c r="E115" s="299"/>
      <c r="F115" s="299"/>
      <c r="G115" s="290"/>
      <c r="H115" s="301"/>
      <c r="I115" s="290"/>
    </row>
    <row r="116" spans="2:9">
      <c r="B116" s="299"/>
      <c r="C116" s="299"/>
      <c r="D116" s="290"/>
      <c r="E116" s="299"/>
      <c r="F116" s="299"/>
      <c r="G116" s="290"/>
      <c r="H116" s="301"/>
      <c r="I116" s="290"/>
    </row>
    <row r="117" spans="2:9">
      <c r="B117" s="299"/>
      <c r="C117" s="299"/>
      <c r="D117" s="290"/>
      <c r="E117" s="299"/>
      <c r="F117" s="299"/>
      <c r="G117" s="290"/>
      <c r="H117" s="301"/>
      <c r="I117" s="290"/>
    </row>
    <row r="127" spans="2:9">
      <c r="D127" s="153"/>
      <c r="E127" s="146"/>
      <c r="F127" s="146"/>
    </row>
    <row r="128" spans="2:9">
      <c r="D128" s="152"/>
      <c r="E128" s="146"/>
      <c r="F128" s="146"/>
    </row>
    <row r="129" spans="4:6">
      <c r="E129" s="146"/>
      <c r="F129" s="146"/>
    </row>
    <row r="130" spans="4:6">
      <c r="D130" s="152"/>
      <c r="E130" s="146"/>
      <c r="F130" s="146"/>
    </row>
    <row r="131" spans="4:6">
      <c r="D131" s="150"/>
      <c r="E131" s="146"/>
      <c r="F131" s="146"/>
    </row>
    <row r="132" spans="4:6">
      <c r="D132" s="152"/>
      <c r="E132" s="146"/>
      <c r="F132" s="146"/>
    </row>
    <row r="133" spans="4:6">
      <c r="E133" s="146"/>
      <c r="F133" s="146"/>
    </row>
    <row r="134" spans="4:6">
      <c r="E134" s="144"/>
      <c r="F134" s="144"/>
    </row>
    <row r="135" spans="4:6">
      <c r="E135" s="42"/>
      <c r="F135" s="42"/>
    </row>
    <row r="136" spans="4:6">
      <c r="E136" s="42"/>
      <c r="F136" s="42"/>
    </row>
    <row r="137" spans="4:6">
      <c r="E137" s="42"/>
      <c r="F137" s="42"/>
    </row>
    <row r="138" spans="4:6">
      <c r="E138" s="42"/>
      <c r="F138" s="42"/>
    </row>
    <row r="139" spans="4:6">
      <c r="E139" s="42"/>
      <c r="F139" s="42"/>
    </row>
    <row r="140" spans="4:6">
      <c r="E140" s="42"/>
      <c r="F140" s="42"/>
    </row>
    <row r="141" spans="4:6">
      <c r="E141" s="42"/>
      <c r="F141" s="42"/>
    </row>
    <row r="142" spans="4:6">
      <c r="E142" s="42"/>
      <c r="F142" s="42"/>
    </row>
    <row r="143" spans="4:6">
      <c r="E143" s="42"/>
      <c r="F143" s="42"/>
    </row>
    <row r="144" spans="4:6">
      <c r="E144" s="42"/>
      <c r="F144" s="42"/>
    </row>
    <row r="145" spans="5:6">
      <c r="E145" s="42"/>
      <c r="F145" s="42"/>
    </row>
    <row r="146" spans="5:6">
      <c r="E146" s="42"/>
      <c r="F146" s="42"/>
    </row>
    <row r="147" spans="5:6">
      <c r="E147" s="42"/>
      <c r="F147" s="42"/>
    </row>
    <row r="148" spans="5:6">
      <c r="E148" s="42"/>
      <c r="F148" s="42"/>
    </row>
    <row r="149" spans="5:6">
      <c r="E149" s="42"/>
      <c r="F149" s="42"/>
    </row>
    <row r="150" spans="5:6">
      <c r="E150" s="42"/>
      <c r="F150" s="42"/>
    </row>
    <row r="151" spans="5:6">
      <c r="E151" s="42"/>
      <c r="F151" s="42"/>
    </row>
    <row r="152" spans="5:6">
      <c r="E152" s="42"/>
      <c r="F152" s="42"/>
    </row>
    <row r="153" spans="5:6">
      <c r="E153" s="42"/>
      <c r="F153" s="42"/>
    </row>
    <row r="154" spans="5:6">
      <c r="E154" s="146"/>
      <c r="F154" s="146"/>
    </row>
    <row r="155" spans="5:6">
      <c r="E155" s="154"/>
      <c r="F155" s="154"/>
    </row>
  </sheetData>
  <mergeCells count="2">
    <mergeCell ref="B7:E7"/>
    <mergeCell ref="B9:E9"/>
  </mergeCells>
  <pageMargins left="0.62992125984251968" right="0.23622047244094491" top="0.74803149606299213" bottom="0.74803149606299213" header="0.31496062992125984" footer="0.31496062992125984"/>
  <pageSetup paperSize="9" scale="64" orientation="portrait" r:id="rId1"/>
  <rowBreaks count="2" manualBreakCount="2">
    <brk id="69" max="16383" man="1"/>
    <brk id="79" max="16383" man="1"/>
  </rowBreaks>
  <colBreaks count="2" manualBreakCount="2">
    <brk id="1" max="74" man="1"/>
    <brk id="3" max="74" man="1"/>
  </colBreaks>
  <ignoredErrors>
    <ignoredError sqref="C16 C21 C5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84"/>
  <sheetViews>
    <sheetView showGridLines="0" view="pageBreakPreview" topLeftCell="A59" zoomScale="90" zoomScaleNormal="90" zoomScaleSheetLayoutView="90" workbookViewId="0">
      <selection activeCell="C71" activeCellId="1" sqref="C68 C71"/>
    </sheetView>
  </sheetViews>
  <sheetFormatPr baseColWidth="10" defaultColWidth="11.42578125" defaultRowHeight="12.75"/>
  <cols>
    <col min="1" max="1" width="2.5703125" style="42" customWidth="1"/>
    <col min="2" max="2" width="66" style="42" customWidth="1"/>
    <col min="3" max="3" width="20" style="43" customWidth="1"/>
    <col min="4" max="4" width="18.5703125" style="43" customWidth="1"/>
    <col min="5" max="5" width="2.28515625" style="42" customWidth="1"/>
    <col min="6" max="16384" width="11.42578125" style="42"/>
  </cols>
  <sheetData>
    <row r="1" spans="1:5">
      <c r="A1" s="43"/>
    </row>
    <row r="2" spans="1:5">
      <c r="A2" s="43"/>
    </row>
    <row r="3" spans="1:5">
      <c r="A3" s="43"/>
    </row>
    <row r="4" spans="1:5">
      <c r="A4" s="43"/>
    </row>
    <row r="5" spans="1:5">
      <c r="A5" s="43"/>
    </row>
    <row r="6" spans="1:5">
      <c r="A6" s="43"/>
      <c r="C6" s="156"/>
      <c r="D6" s="156"/>
      <c r="E6" s="156"/>
    </row>
    <row r="7" spans="1:5" ht="41.25" customHeight="1">
      <c r="A7" s="43"/>
      <c r="B7" s="987" t="s">
        <v>1619</v>
      </c>
      <c r="C7" s="987"/>
      <c r="D7" s="987"/>
      <c r="E7" s="157"/>
    </row>
    <row r="8" spans="1:5" ht="23.25">
      <c r="A8" s="43"/>
      <c r="B8" s="545" t="s">
        <v>1829</v>
      </c>
      <c r="C8" s="767"/>
      <c r="D8" s="767"/>
      <c r="E8" s="157"/>
    </row>
    <row r="9" spans="1:5" ht="25.15" customHeight="1">
      <c r="A9" s="43"/>
      <c r="B9" s="986" t="s">
        <v>1830</v>
      </c>
      <c r="C9" s="986"/>
      <c r="D9" s="986"/>
    </row>
    <row r="10" spans="1:5" ht="14.25">
      <c r="A10" s="43"/>
      <c r="B10" s="155" t="s">
        <v>945</v>
      </c>
      <c r="C10" s="142"/>
      <c r="D10" s="142"/>
    </row>
    <row r="11" spans="1:5">
      <c r="A11" s="43"/>
      <c r="B11" s="158"/>
      <c r="C11" s="155"/>
      <c r="D11" s="155"/>
    </row>
    <row r="12" spans="1:5" ht="23.25" customHeight="1">
      <c r="A12" s="43"/>
      <c r="B12" s="309"/>
      <c r="C12" s="925" t="s">
        <v>1828</v>
      </c>
      <c r="D12" s="925" t="s">
        <v>1831</v>
      </c>
      <c r="E12" s="159"/>
    </row>
    <row r="13" spans="1:5">
      <c r="A13" s="408"/>
      <c r="B13" s="310" t="s">
        <v>346</v>
      </c>
      <c r="C13" s="311">
        <f>C15+C19+C22</f>
        <v>18705465428</v>
      </c>
      <c r="D13" s="311">
        <f>D15+D19+D22</f>
        <v>18925722950</v>
      </c>
      <c r="E13" s="160"/>
    </row>
    <row r="14" spans="1:5" ht="7.5" customHeight="1">
      <c r="A14" s="408"/>
      <c r="B14" s="310"/>
      <c r="C14" s="702"/>
      <c r="D14" s="703"/>
      <c r="E14" s="160"/>
    </row>
    <row r="15" spans="1:5">
      <c r="A15" s="408"/>
      <c r="B15" s="310" t="s">
        <v>605</v>
      </c>
      <c r="C15" s="313">
        <f>+C16+C17</f>
        <v>3182919808</v>
      </c>
      <c r="D15" s="313">
        <f>+D16+D17</f>
        <v>2796995293</v>
      </c>
      <c r="E15" s="160"/>
    </row>
    <row r="16" spans="1:5" hidden="1">
      <c r="A16" s="408"/>
      <c r="B16" s="314" t="s">
        <v>606</v>
      </c>
      <c r="C16" s="369">
        <v>0</v>
      </c>
      <c r="D16" s="315">
        <v>0</v>
      </c>
      <c r="E16" s="160"/>
    </row>
    <row r="17" spans="1:5">
      <c r="A17" s="408"/>
      <c r="B17" s="314" t="s">
        <v>607</v>
      </c>
      <c r="C17" s="975">
        <v>3182919808</v>
      </c>
      <c r="D17" s="932">
        <v>2796995293</v>
      </c>
      <c r="E17" s="160"/>
    </row>
    <row r="18" spans="1:5">
      <c r="A18" s="408"/>
      <c r="B18" s="314"/>
      <c r="C18" s="369"/>
      <c r="D18" s="312"/>
      <c r="E18" s="160"/>
    </row>
    <row r="19" spans="1:5">
      <c r="A19" s="408"/>
      <c r="B19" s="316" t="s">
        <v>608</v>
      </c>
      <c r="C19" s="313">
        <f>+C20</f>
        <v>1540748611</v>
      </c>
      <c r="D19" s="313">
        <f>+D20</f>
        <v>1353068206</v>
      </c>
      <c r="E19" s="160"/>
    </row>
    <row r="20" spans="1:5">
      <c r="A20" s="409"/>
      <c r="B20" s="314" t="s">
        <v>1730</v>
      </c>
      <c r="C20" s="931">
        <v>1540748611</v>
      </c>
      <c r="D20" s="930">
        <v>1353068206</v>
      </c>
      <c r="E20" s="160"/>
    </row>
    <row r="21" spans="1:5">
      <c r="A21" s="409"/>
      <c r="B21" s="314"/>
      <c r="C21" s="370"/>
      <c r="D21" s="317"/>
      <c r="E21" s="160"/>
    </row>
    <row r="22" spans="1:5">
      <c r="A22" s="409"/>
      <c r="B22" s="316" t="s">
        <v>634</v>
      </c>
      <c r="C22" s="371">
        <f>SUM(C23:C29)</f>
        <v>13981797009</v>
      </c>
      <c r="D22" s="318">
        <f>SUM(D23:D29)</f>
        <v>14775659451</v>
      </c>
      <c r="E22" s="160"/>
    </row>
    <row r="23" spans="1:5">
      <c r="A23" s="409"/>
      <c r="B23" s="319" t="s">
        <v>600</v>
      </c>
      <c r="C23" s="928">
        <v>649809298</v>
      </c>
      <c r="D23" s="927">
        <v>1446584401</v>
      </c>
      <c r="E23" s="160"/>
    </row>
    <row r="24" spans="1:5">
      <c r="A24" s="409"/>
      <c r="B24" s="314" t="s">
        <v>128</v>
      </c>
      <c r="C24" s="928">
        <v>1793468599</v>
      </c>
      <c r="D24" s="927">
        <v>2021049840</v>
      </c>
      <c r="E24" s="161"/>
    </row>
    <row r="25" spans="1:5">
      <c r="A25" s="409"/>
      <c r="B25" s="314" t="s">
        <v>347</v>
      </c>
      <c r="C25" s="928">
        <v>35773216</v>
      </c>
      <c r="D25" s="927">
        <v>95062426</v>
      </c>
      <c r="E25" s="161"/>
    </row>
    <row r="26" spans="1:5">
      <c r="A26" s="409"/>
      <c r="B26" s="319" t="s">
        <v>1754</v>
      </c>
      <c r="C26" s="929">
        <v>1057847165</v>
      </c>
      <c r="D26" s="926">
        <v>451172355</v>
      </c>
      <c r="E26" s="160"/>
    </row>
    <row r="27" spans="1:5">
      <c r="A27" s="409"/>
      <c r="B27" s="319" t="s">
        <v>1755</v>
      </c>
      <c r="C27" s="928">
        <v>3246879923</v>
      </c>
      <c r="D27" s="927">
        <v>1967119237</v>
      </c>
      <c r="E27" s="160"/>
    </row>
    <row r="28" spans="1:5">
      <c r="A28" s="409"/>
      <c r="B28" s="319" t="s">
        <v>1759</v>
      </c>
      <c r="C28" s="929">
        <v>4638131602</v>
      </c>
      <c r="D28" s="926">
        <v>6167222474</v>
      </c>
      <c r="E28" s="160"/>
    </row>
    <row r="29" spans="1:5">
      <c r="A29" s="409"/>
      <c r="B29" s="314" t="s">
        <v>1760</v>
      </c>
      <c r="C29" s="928">
        <v>2559887206</v>
      </c>
      <c r="D29" s="927">
        <v>2627448718</v>
      </c>
      <c r="E29" s="160"/>
    </row>
    <row r="30" spans="1:5">
      <c r="A30" s="410"/>
      <c r="B30" s="292"/>
      <c r="C30" s="292"/>
      <c r="D30" s="293"/>
      <c r="E30" s="162"/>
    </row>
    <row r="31" spans="1:5">
      <c r="A31" s="408"/>
      <c r="B31" s="310" t="s">
        <v>348</v>
      </c>
      <c r="C31" s="291">
        <f>SUM(C32:C34)</f>
        <v>-3128442014</v>
      </c>
      <c r="D31" s="321">
        <f>SUM(D32:D34)</f>
        <v>-2927223326</v>
      </c>
      <c r="E31" s="160"/>
    </row>
    <row r="32" spans="1:5">
      <c r="A32" s="410"/>
      <c r="B32" s="292" t="s">
        <v>197</v>
      </c>
      <c r="C32" s="288">
        <v>-334535263</v>
      </c>
      <c r="D32" s="288">
        <v>-204193353</v>
      </c>
      <c r="E32" s="161"/>
    </row>
    <row r="33" spans="1:5">
      <c r="A33" s="410"/>
      <c r="B33" s="292" t="s">
        <v>310</v>
      </c>
      <c r="C33" s="288">
        <v>-972773027</v>
      </c>
      <c r="D33" s="288">
        <v>-1264535530</v>
      </c>
      <c r="E33" s="161"/>
    </row>
    <row r="34" spans="1:5">
      <c r="A34" s="410"/>
      <c r="B34" s="292" t="s">
        <v>1762</v>
      </c>
      <c r="C34" s="288">
        <v>-1821133724</v>
      </c>
      <c r="D34" s="288">
        <v>-1458494443</v>
      </c>
      <c r="E34" s="161"/>
    </row>
    <row r="35" spans="1:5">
      <c r="A35" s="410"/>
      <c r="B35" s="292"/>
      <c r="C35" s="320"/>
      <c r="D35" s="322"/>
      <c r="E35" s="161"/>
    </row>
    <row r="36" spans="1:5">
      <c r="A36" s="408"/>
      <c r="B36" s="310" t="s">
        <v>349</v>
      </c>
      <c r="C36" s="291">
        <f>C13+C31</f>
        <v>15577023414</v>
      </c>
      <c r="D36" s="321">
        <f>D13+D31</f>
        <v>15998499624</v>
      </c>
      <c r="E36" s="160"/>
    </row>
    <row r="37" spans="1:5">
      <c r="A37" s="408"/>
      <c r="B37" s="310"/>
      <c r="C37" s="288"/>
      <c r="D37" s="322"/>
      <c r="E37" s="162"/>
    </row>
    <row r="38" spans="1:5">
      <c r="A38" s="408"/>
      <c r="B38" s="310" t="s">
        <v>350</v>
      </c>
      <c r="C38" s="291">
        <f>SUM(C39:C41)</f>
        <v>-731478753</v>
      </c>
      <c r="D38" s="321">
        <f>SUM(D39:D41)</f>
        <v>-625559713</v>
      </c>
      <c r="E38" s="160"/>
    </row>
    <row r="39" spans="1:5">
      <c r="A39" s="410"/>
      <c r="B39" s="292" t="s">
        <v>222</v>
      </c>
      <c r="C39" s="288">
        <v>-466343982</v>
      </c>
      <c r="D39" s="288">
        <v>-361671520</v>
      </c>
      <c r="E39" s="161"/>
    </row>
    <row r="40" spans="1:5">
      <c r="A40" s="410"/>
      <c r="B40" s="292" t="s">
        <v>1763</v>
      </c>
      <c r="C40" s="288">
        <v>-265134771</v>
      </c>
      <c r="D40" s="288">
        <v>-263820011</v>
      </c>
      <c r="E40" s="161"/>
    </row>
    <row r="41" spans="1:5">
      <c r="A41" s="410"/>
      <c r="B41" s="292" t="s">
        <v>351</v>
      </c>
      <c r="C41" s="288">
        <v>0</v>
      </c>
      <c r="D41" s="288">
        <v>-68182</v>
      </c>
      <c r="E41" s="161"/>
    </row>
    <row r="42" spans="1:5">
      <c r="A42" s="410"/>
      <c r="B42" s="292"/>
      <c r="C42" s="320"/>
      <c r="D42" s="323"/>
      <c r="E42" s="47"/>
    </row>
    <row r="43" spans="1:5">
      <c r="A43" s="408"/>
      <c r="B43" s="310" t="s">
        <v>352</v>
      </c>
      <c r="C43" s="291">
        <f>SUM(C44:C57)</f>
        <v>-14071381110</v>
      </c>
      <c r="D43" s="324">
        <f>SUM(D44:D57)</f>
        <v>-12263184020</v>
      </c>
      <c r="E43" s="160"/>
    </row>
    <row r="44" spans="1:5">
      <c r="A44" s="410"/>
      <c r="B44" s="292" t="s">
        <v>157</v>
      </c>
      <c r="C44" s="288">
        <v>-578487472</v>
      </c>
      <c r="D44" s="288">
        <v>-676631364</v>
      </c>
      <c r="E44" s="161"/>
    </row>
    <row r="45" spans="1:5">
      <c r="A45" s="410"/>
      <c r="B45" s="292" t="s">
        <v>311</v>
      </c>
      <c r="C45" s="288">
        <v>-2168887501</v>
      </c>
      <c r="D45" s="288">
        <v>-2048988201</v>
      </c>
      <c r="E45" s="161"/>
    </row>
    <row r="46" spans="1:5">
      <c r="A46" s="410"/>
      <c r="B46" s="292" t="s">
        <v>943</v>
      </c>
      <c r="C46" s="288">
        <v>-1639796790</v>
      </c>
      <c r="D46" s="288">
        <v>-724712160</v>
      </c>
      <c r="E46" s="161"/>
    </row>
    <row r="47" spans="1:5">
      <c r="A47" s="410"/>
      <c r="B47" s="292" t="s">
        <v>167</v>
      </c>
      <c r="C47" s="288">
        <v>-623155774</v>
      </c>
      <c r="D47" s="288">
        <v>-491333585</v>
      </c>
      <c r="E47" s="161"/>
    </row>
    <row r="48" spans="1:5">
      <c r="A48" s="410"/>
      <c r="B48" s="292" t="s">
        <v>246</v>
      </c>
      <c r="C48" s="288">
        <v>-235925916</v>
      </c>
      <c r="D48" s="288">
        <v>-336473957</v>
      </c>
      <c r="E48" s="161"/>
    </row>
    <row r="49" spans="1:5">
      <c r="A49" s="410"/>
      <c r="B49" s="292" t="s">
        <v>142</v>
      </c>
      <c r="C49" s="288">
        <v>-5621725737</v>
      </c>
      <c r="D49" s="288">
        <v>-5034987090</v>
      </c>
      <c r="E49" s="161"/>
    </row>
    <row r="50" spans="1:5">
      <c r="A50" s="410"/>
      <c r="B50" s="292" t="s">
        <v>174</v>
      </c>
      <c r="C50" s="288">
        <v>-336558729</v>
      </c>
      <c r="D50" s="288">
        <v>-378530121</v>
      </c>
      <c r="E50" s="161"/>
    </row>
    <row r="51" spans="1:5">
      <c r="A51" s="410"/>
      <c r="B51" s="292" t="s">
        <v>354</v>
      </c>
      <c r="C51" s="288">
        <v>-453278470</v>
      </c>
      <c r="D51" s="288">
        <v>-363542572</v>
      </c>
      <c r="E51" s="161"/>
    </row>
    <row r="52" spans="1:5">
      <c r="A52" s="410"/>
      <c r="B52" s="292" t="s">
        <v>453</v>
      </c>
      <c r="C52" s="288">
        <v>-1420155816</v>
      </c>
      <c r="D52" s="288">
        <v>-1386300248</v>
      </c>
      <c r="E52" s="161"/>
    </row>
    <row r="53" spans="1:5">
      <c r="A53" s="410"/>
      <c r="B53" s="292" t="s">
        <v>355</v>
      </c>
      <c r="C53" s="288">
        <v>-115958772</v>
      </c>
      <c r="D53" s="288">
        <v>-70815108</v>
      </c>
      <c r="E53" s="161"/>
    </row>
    <row r="54" spans="1:5">
      <c r="A54" s="410"/>
      <c r="B54" s="292" t="s">
        <v>153</v>
      </c>
      <c r="C54" s="288">
        <v>-321735806</v>
      </c>
      <c r="D54" s="288">
        <v>-237858913</v>
      </c>
      <c r="E54" s="161"/>
    </row>
    <row r="55" spans="1:5">
      <c r="A55" s="410"/>
      <c r="B55" s="292" t="s">
        <v>356</v>
      </c>
      <c r="C55" s="288">
        <v>-31026793</v>
      </c>
      <c r="D55" s="288">
        <v>-25473141</v>
      </c>
      <c r="E55" s="161"/>
    </row>
    <row r="56" spans="1:5">
      <c r="A56" s="410"/>
      <c r="B56" s="292" t="s">
        <v>357</v>
      </c>
      <c r="C56" s="288">
        <v>-501733581</v>
      </c>
      <c r="D56" s="288">
        <v>-472113344</v>
      </c>
      <c r="E56" s="161"/>
    </row>
    <row r="57" spans="1:5">
      <c r="A57" s="410"/>
      <c r="B57" s="292" t="s">
        <v>1764</v>
      </c>
      <c r="C57" s="288">
        <v>-22953953</v>
      </c>
      <c r="D57" s="288">
        <v>-15424216</v>
      </c>
      <c r="E57" s="161"/>
    </row>
    <row r="58" spans="1:5" ht="7.5" customHeight="1">
      <c r="A58" s="410"/>
      <c r="B58" s="292"/>
      <c r="C58" s="320"/>
      <c r="D58" s="293"/>
      <c r="E58" s="161"/>
    </row>
    <row r="59" spans="1:5">
      <c r="A59" s="408"/>
      <c r="B59" s="310" t="s">
        <v>358</v>
      </c>
      <c r="C59" s="291">
        <f>C36+C38+C43</f>
        <v>774163551</v>
      </c>
      <c r="D59" s="321">
        <f>D36+D38+D43</f>
        <v>3109755891</v>
      </c>
      <c r="E59" s="160"/>
    </row>
    <row r="60" spans="1:5">
      <c r="A60" s="410"/>
      <c r="B60" s="292"/>
      <c r="C60" s="320"/>
      <c r="D60" s="293"/>
      <c r="E60" s="162"/>
    </row>
    <row r="61" spans="1:5">
      <c r="A61" s="410"/>
      <c r="B61" s="310" t="s">
        <v>1731</v>
      </c>
      <c r="C61" s="325">
        <f>SUM(C62:C63)</f>
        <v>2221381159</v>
      </c>
      <c r="D61" s="326">
        <f>SUM(D62:D63)</f>
        <v>306869247</v>
      </c>
      <c r="E61" s="162"/>
    </row>
    <row r="62" spans="1:5">
      <c r="A62" s="410"/>
      <c r="B62" s="327" t="s">
        <v>1766</v>
      </c>
      <c r="C62" s="934">
        <v>5383113516</v>
      </c>
      <c r="D62" s="934">
        <v>755924716</v>
      </c>
      <c r="E62" s="162"/>
    </row>
    <row r="63" spans="1:5">
      <c r="A63" s="410"/>
      <c r="B63" s="327" t="s">
        <v>1767</v>
      </c>
      <c r="C63" s="288">
        <v>-3161732357</v>
      </c>
      <c r="D63" s="288">
        <v>-449055469</v>
      </c>
      <c r="E63" s="162"/>
    </row>
    <row r="64" spans="1:5">
      <c r="A64" s="410"/>
      <c r="B64" s="328"/>
      <c r="C64" s="320"/>
      <c r="D64" s="293"/>
      <c r="E64" s="162"/>
    </row>
    <row r="65" spans="1:5">
      <c r="A65" s="408"/>
      <c r="B65" s="310" t="s">
        <v>1732</v>
      </c>
      <c r="C65" s="291">
        <f>C66+C69</f>
        <v>-156526038</v>
      </c>
      <c r="D65" s="289">
        <f>D66+D69</f>
        <v>830686744</v>
      </c>
      <c r="E65" s="160"/>
    </row>
    <row r="66" spans="1:5">
      <c r="A66" s="408"/>
      <c r="B66" s="310" t="s">
        <v>628</v>
      </c>
      <c r="C66" s="291">
        <f>SUM(C67:C68)</f>
        <v>-240072800</v>
      </c>
      <c r="D66" s="289">
        <f>SUM(D67:D68)</f>
        <v>980966665</v>
      </c>
      <c r="E66" s="160"/>
    </row>
    <row r="67" spans="1:5">
      <c r="A67" s="408"/>
      <c r="B67" s="700" t="s">
        <v>1769</v>
      </c>
      <c r="C67" s="935">
        <v>31032601</v>
      </c>
      <c r="D67" s="936">
        <v>119055989</v>
      </c>
      <c r="E67" s="160"/>
    </row>
    <row r="68" spans="1:5">
      <c r="A68" s="408"/>
      <c r="B68" s="700" t="s">
        <v>1686</v>
      </c>
      <c r="C68" s="288">
        <v>-271105401</v>
      </c>
      <c r="D68" s="288">
        <v>861910676</v>
      </c>
      <c r="E68" s="160"/>
    </row>
    <row r="69" spans="1:5">
      <c r="A69" s="408"/>
      <c r="B69" s="702" t="s">
        <v>629</v>
      </c>
      <c r="C69" s="291">
        <f>SUM(C70:C71)</f>
        <v>83546762</v>
      </c>
      <c r="D69" s="289">
        <f>SUM(D70:D71)</f>
        <v>-150279921</v>
      </c>
      <c r="E69" s="160"/>
    </row>
    <row r="70" spans="1:5" hidden="1">
      <c r="A70" s="410"/>
      <c r="B70" s="700" t="s">
        <v>1770</v>
      </c>
      <c r="C70" s="288">
        <v>0</v>
      </c>
      <c r="D70" s="288">
        <v>0</v>
      </c>
      <c r="E70" s="161"/>
    </row>
    <row r="71" spans="1:5">
      <c r="A71" s="410"/>
      <c r="B71" s="700" t="s">
        <v>533</v>
      </c>
      <c r="C71" s="937">
        <v>83546762</v>
      </c>
      <c r="D71" s="288">
        <v>-150279921</v>
      </c>
      <c r="E71" s="161"/>
    </row>
    <row r="72" spans="1:5" ht="7.5" customHeight="1">
      <c r="A72" s="410"/>
      <c r="B72" s="700"/>
      <c r="C72" s="699"/>
      <c r="D72" s="701"/>
      <c r="E72" s="162"/>
    </row>
    <row r="73" spans="1:5">
      <c r="A73" s="408"/>
      <c r="B73" s="702" t="s">
        <v>1410</v>
      </c>
      <c r="C73" s="291">
        <f>C59+C65+C61</f>
        <v>2839018672</v>
      </c>
      <c r="D73" s="289">
        <f>D59+D65+D61</f>
        <v>4247311882</v>
      </c>
      <c r="E73" s="160"/>
    </row>
    <row r="74" spans="1:5" ht="7.5" customHeight="1">
      <c r="A74" s="408"/>
      <c r="B74" s="702"/>
      <c r="C74" s="705"/>
      <c r="D74" s="704"/>
      <c r="E74" s="160"/>
    </row>
    <row r="75" spans="1:5">
      <c r="A75" s="408"/>
      <c r="B75" s="702" t="s">
        <v>244</v>
      </c>
      <c r="C75" s="288">
        <v>-189689254</v>
      </c>
      <c r="D75" s="288">
        <v>-527686644</v>
      </c>
      <c r="E75" s="161"/>
    </row>
    <row r="76" spans="1:5" ht="7.5" customHeight="1">
      <c r="A76" s="408"/>
      <c r="B76" s="702"/>
      <c r="C76" s="705"/>
      <c r="D76" s="703"/>
      <c r="E76" s="161"/>
    </row>
    <row r="77" spans="1:5">
      <c r="A77" s="408"/>
      <c r="B77" s="706" t="s">
        <v>1807</v>
      </c>
      <c r="C77" s="719">
        <f>C73+C75</f>
        <v>2649329418</v>
      </c>
      <c r="D77" s="720">
        <f>D73+D75</f>
        <v>3719625238</v>
      </c>
      <c r="E77" s="160"/>
    </row>
    <row r="78" spans="1:5">
      <c r="A78" s="43"/>
      <c r="D78" s="163"/>
    </row>
    <row r="79" spans="1:5">
      <c r="B79" s="290" t="s">
        <v>626</v>
      </c>
      <c r="C79" s="164"/>
      <c r="D79" s="165"/>
      <c r="E79" s="49"/>
    </row>
    <row r="80" spans="1:5">
      <c r="C80" s="164"/>
      <c r="D80" s="165"/>
      <c r="E80" s="49"/>
    </row>
    <row r="81" spans="2:5">
      <c r="C81" s="164"/>
      <c r="D81" s="165"/>
      <c r="E81" s="49"/>
    </row>
    <row r="82" spans="2:5">
      <c r="B82" s="166"/>
      <c r="C82" s="167"/>
      <c r="D82" s="167"/>
      <c r="E82" s="48"/>
    </row>
    <row r="83" spans="2:5">
      <c r="B83" s="168"/>
      <c r="C83" s="169"/>
    </row>
    <row r="84" spans="2:5">
      <c r="C84" s="746">
        <f>+C77-PN!L35</f>
        <v>0</v>
      </c>
      <c r="D84" s="802">
        <f>+D77-3719625238</f>
        <v>0</v>
      </c>
    </row>
  </sheetData>
  <mergeCells count="2">
    <mergeCell ref="B7:D7"/>
    <mergeCell ref="B9:D9"/>
  </mergeCells>
  <pageMargins left="0.82677165354330717" right="0.23622047244094491" top="0.74803149606299213" bottom="0.74803149606299213" header="0.31496062992125984" footer="0.31496062992125984"/>
  <pageSetup paperSize="9" scale="73" fitToWidth="0" orientation="portrait" r:id="rId1"/>
  <rowBreaks count="1" manualBreakCount="1">
    <brk id="80"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66"/>
  <sheetViews>
    <sheetView topLeftCell="A32" zoomScale="90" zoomScaleNormal="90" workbookViewId="0">
      <selection activeCell="F52" sqref="F52"/>
    </sheetView>
  </sheetViews>
  <sheetFormatPr baseColWidth="10" defaultColWidth="9.140625" defaultRowHeight="15"/>
  <cols>
    <col min="1" max="1" width="3" style="61" customWidth="1"/>
    <col min="2" max="2" width="57.85546875" style="61" customWidth="1"/>
    <col min="3" max="3" width="2" style="73" customWidth="1"/>
    <col min="4" max="4" width="21.140625" style="73" customWidth="1"/>
    <col min="5" max="5" width="2" style="73" customWidth="1"/>
    <col min="6" max="6" width="16.7109375" style="61" customWidth="1"/>
    <col min="7" max="7" width="11.85546875" style="61" customWidth="1"/>
    <col min="8" max="8" width="14.42578125" style="61" customWidth="1"/>
    <col min="9" max="9" width="11.85546875" style="61" customWidth="1"/>
    <col min="10" max="11" width="9.140625" style="61"/>
    <col min="12" max="12" width="13.28515625" style="61" bestFit="1" customWidth="1"/>
    <col min="13" max="13" width="12.140625" style="61" bestFit="1" customWidth="1"/>
    <col min="14" max="252" width="9.140625" style="61"/>
    <col min="253" max="253" width="3" style="61" customWidth="1"/>
    <col min="254" max="254" width="57.85546875" style="61" customWidth="1"/>
    <col min="255" max="255" width="9.42578125" style="61" customWidth="1"/>
    <col min="256" max="256" width="2" style="61" customWidth="1"/>
    <col min="257" max="257" width="16.28515625" style="61" customWidth="1"/>
    <col min="258" max="258" width="2" style="61" customWidth="1"/>
    <col min="259" max="259" width="15.140625" style="61" customWidth="1"/>
    <col min="260" max="260" width="13.5703125" style="61" customWidth="1"/>
    <col min="261" max="508" width="9.140625" style="61"/>
    <col min="509" max="509" width="3" style="61" customWidth="1"/>
    <col min="510" max="510" width="57.85546875" style="61" customWidth="1"/>
    <col min="511" max="511" width="9.42578125" style="61" customWidth="1"/>
    <col min="512" max="512" width="2" style="61" customWidth="1"/>
    <col min="513" max="513" width="16.28515625" style="61" customWidth="1"/>
    <col min="514" max="514" width="2" style="61" customWidth="1"/>
    <col min="515" max="515" width="15.140625" style="61" customWidth="1"/>
    <col min="516" max="516" width="13.5703125" style="61" customWidth="1"/>
    <col min="517" max="764" width="9.140625" style="61"/>
    <col min="765" max="765" width="3" style="61" customWidth="1"/>
    <col min="766" max="766" width="57.85546875" style="61" customWidth="1"/>
    <col min="767" max="767" width="9.42578125" style="61" customWidth="1"/>
    <col min="768" max="768" width="2" style="61" customWidth="1"/>
    <col min="769" max="769" width="16.28515625" style="61" customWidth="1"/>
    <col min="770" max="770" width="2" style="61" customWidth="1"/>
    <col min="771" max="771" width="15.140625" style="61" customWidth="1"/>
    <col min="772" max="772" width="13.5703125" style="61" customWidth="1"/>
    <col min="773" max="1020" width="9.140625" style="61"/>
    <col min="1021" max="1021" width="3" style="61" customWidth="1"/>
    <col min="1022" max="1022" width="57.85546875" style="61" customWidth="1"/>
    <col min="1023" max="1023" width="9.42578125" style="61" customWidth="1"/>
    <col min="1024" max="1024" width="2" style="61" customWidth="1"/>
    <col min="1025" max="1025" width="16.28515625" style="61" customWidth="1"/>
    <col min="1026" max="1026" width="2" style="61" customWidth="1"/>
    <col min="1027" max="1027" width="15.140625" style="61" customWidth="1"/>
    <col min="1028" max="1028" width="13.5703125" style="61" customWidth="1"/>
    <col min="1029" max="1276" width="9.140625" style="61"/>
    <col min="1277" max="1277" width="3" style="61" customWidth="1"/>
    <col min="1278" max="1278" width="57.85546875" style="61" customWidth="1"/>
    <col min="1279" max="1279" width="9.42578125" style="61" customWidth="1"/>
    <col min="1280" max="1280" width="2" style="61" customWidth="1"/>
    <col min="1281" max="1281" width="16.28515625" style="61" customWidth="1"/>
    <col min="1282" max="1282" width="2" style="61" customWidth="1"/>
    <col min="1283" max="1283" width="15.140625" style="61" customWidth="1"/>
    <col min="1284" max="1284" width="13.5703125" style="61" customWidth="1"/>
    <col min="1285" max="1532" width="9.140625" style="61"/>
    <col min="1533" max="1533" width="3" style="61" customWidth="1"/>
    <col min="1534" max="1534" width="57.85546875" style="61" customWidth="1"/>
    <col min="1535" max="1535" width="9.42578125" style="61" customWidth="1"/>
    <col min="1536" max="1536" width="2" style="61" customWidth="1"/>
    <col min="1537" max="1537" width="16.28515625" style="61" customWidth="1"/>
    <col min="1538" max="1538" width="2" style="61" customWidth="1"/>
    <col min="1539" max="1539" width="15.140625" style="61" customWidth="1"/>
    <col min="1540" max="1540" width="13.5703125" style="61" customWidth="1"/>
    <col min="1541" max="1788" width="9.140625" style="61"/>
    <col min="1789" max="1789" width="3" style="61" customWidth="1"/>
    <col min="1790" max="1790" width="57.85546875" style="61" customWidth="1"/>
    <col min="1791" max="1791" width="9.42578125" style="61" customWidth="1"/>
    <col min="1792" max="1792" width="2" style="61" customWidth="1"/>
    <col min="1793" max="1793" width="16.28515625" style="61" customWidth="1"/>
    <col min="1794" max="1794" width="2" style="61" customWidth="1"/>
    <col min="1795" max="1795" width="15.140625" style="61" customWidth="1"/>
    <col min="1796" max="1796" width="13.5703125" style="61" customWidth="1"/>
    <col min="1797" max="2044" width="9.140625" style="61"/>
    <col min="2045" max="2045" width="3" style="61" customWidth="1"/>
    <col min="2046" max="2046" width="57.85546875" style="61" customWidth="1"/>
    <col min="2047" max="2047" width="9.42578125" style="61" customWidth="1"/>
    <col min="2048" max="2048" width="2" style="61" customWidth="1"/>
    <col min="2049" max="2049" width="16.28515625" style="61" customWidth="1"/>
    <col min="2050" max="2050" width="2" style="61" customWidth="1"/>
    <col min="2051" max="2051" width="15.140625" style="61" customWidth="1"/>
    <col min="2052" max="2052" width="13.5703125" style="61" customWidth="1"/>
    <col min="2053" max="2300" width="9.140625" style="61"/>
    <col min="2301" max="2301" width="3" style="61" customWidth="1"/>
    <col min="2302" max="2302" width="57.85546875" style="61" customWidth="1"/>
    <col min="2303" max="2303" width="9.42578125" style="61" customWidth="1"/>
    <col min="2304" max="2304" width="2" style="61" customWidth="1"/>
    <col min="2305" max="2305" width="16.28515625" style="61" customWidth="1"/>
    <col min="2306" max="2306" width="2" style="61" customWidth="1"/>
    <col min="2307" max="2307" width="15.140625" style="61" customWidth="1"/>
    <col min="2308" max="2308" width="13.5703125" style="61" customWidth="1"/>
    <col min="2309" max="2556" width="9.140625" style="61"/>
    <col min="2557" max="2557" width="3" style="61" customWidth="1"/>
    <col min="2558" max="2558" width="57.85546875" style="61" customWidth="1"/>
    <col min="2559" max="2559" width="9.42578125" style="61" customWidth="1"/>
    <col min="2560" max="2560" width="2" style="61" customWidth="1"/>
    <col min="2561" max="2561" width="16.28515625" style="61" customWidth="1"/>
    <col min="2562" max="2562" width="2" style="61" customWidth="1"/>
    <col min="2563" max="2563" width="15.140625" style="61" customWidth="1"/>
    <col min="2564" max="2564" width="13.5703125" style="61" customWidth="1"/>
    <col min="2565" max="2812" width="9.140625" style="61"/>
    <col min="2813" max="2813" width="3" style="61" customWidth="1"/>
    <col min="2814" max="2814" width="57.85546875" style="61" customWidth="1"/>
    <col min="2815" max="2815" width="9.42578125" style="61" customWidth="1"/>
    <col min="2816" max="2816" width="2" style="61" customWidth="1"/>
    <col min="2817" max="2817" width="16.28515625" style="61" customWidth="1"/>
    <col min="2818" max="2818" width="2" style="61" customWidth="1"/>
    <col min="2819" max="2819" width="15.140625" style="61" customWidth="1"/>
    <col min="2820" max="2820" width="13.5703125" style="61" customWidth="1"/>
    <col min="2821" max="3068" width="9.140625" style="61"/>
    <col min="3069" max="3069" width="3" style="61" customWidth="1"/>
    <col min="3070" max="3070" width="57.85546875" style="61" customWidth="1"/>
    <col min="3071" max="3071" width="9.42578125" style="61" customWidth="1"/>
    <col min="3072" max="3072" width="2" style="61" customWidth="1"/>
    <col min="3073" max="3073" width="16.28515625" style="61" customWidth="1"/>
    <col min="3074" max="3074" width="2" style="61" customWidth="1"/>
    <col min="3075" max="3075" width="15.140625" style="61" customWidth="1"/>
    <col min="3076" max="3076" width="13.5703125" style="61" customWidth="1"/>
    <col min="3077" max="3324" width="9.140625" style="61"/>
    <col min="3325" max="3325" width="3" style="61" customWidth="1"/>
    <col min="3326" max="3326" width="57.85546875" style="61" customWidth="1"/>
    <col min="3327" max="3327" width="9.42578125" style="61" customWidth="1"/>
    <col min="3328" max="3328" width="2" style="61" customWidth="1"/>
    <col min="3329" max="3329" width="16.28515625" style="61" customWidth="1"/>
    <col min="3330" max="3330" width="2" style="61" customWidth="1"/>
    <col min="3331" max="3331" width="15.140625" style="61" customWidth="1"/>
    <col min="3332" max="3332" width="13.5703125" style="61" customWidth="1"/>
    <col min="3333" max="3580" width="9.140625" style="61"/>
    <col min="3581" max="3581" width="3" style="61" customWidth="1"/>
    <col min="3582" max="3582" width="57.85546875" style="61" customWidth="1"/>
    <col min="3583" max="3583" width="9.42578125" style="61" customWidth="1"/>
    <col min="3584" max="3584" width="2" style="61" customWidth="1"/>
    <col min="3585" max="3585" width="16.28515625" style="61" customWidth="1"/>
    <col min="3586" max="3586" width="2" style="61" customWidth="1"/>
    <col min="3587" max="3587" width="15.140625" style="61" customWidth="1"/>
    <col min="3588" max="3588" width="13.5703125" style="61" customWidth="1"/>
    <col min="3589" max="3836" width="9.140625" style="61"/>
    <col min="3837" max="3837" width="3" style="61" customWidth="1"/>
    <col min="3838" max="3838" width="57.85546875" style="61" customWidth="1"/>
    <col min="3839" max="3839" width="9.42578125" style="61" customWidth="1"/>
    <col min="3840" max="3840" width="2" style="61" customWidth="1"/>
    <col min="3841" max="3841" width="16.28515625" style="61" customWidth="1"/>
    <col min="3842" max="3842" width="2" style="61" customWidth="1"/>
    <col min="3843" max="3843" width="15.140625" style="61" customWidth="1"/>
    <col min="3844" max="3844" width="13.5703125" style="61" customWidth="1"/>
    <col min="3845" max="4092" width="9.140625" style="61"/>
    <col min="4093" max="4093" width="3" style="61" customWidth="1"/>
    <col min="4094" max="4094" width="57.85546875" style="61" customWidth="1"/>
    <col min="4095" max="4095" width="9.42578125" style="61" customWidth="1"/>
    <col min="4096" max="4096" width="2" style="61" customWidth="1"/>
    <col min="4097" max="4097" width="16.28515625" style="61" customWidth="1"/>
    <col min="4098" max="4098" width="2" style="61" customWidth="1"/>
    <col min="4099" max="4099" width="15.140625" style="61" customWidth="1"/>
    <col min="4100" max="4100" width="13.5703125" style="61" customWidth="1"/>
    <col min="4101" max="4348" width="9.140625" style="61"/>
    <col min="4349" max="4349" width="3" style="61" customWidth="1"/>
    <col min="4350" max="4350" width="57.85546875" style="61" customWidth="1"/>
    <col min="4351" max="4351" width="9.42578125" style="61" customWidth="1"/>
    <col min="4352" max="4352" width="2" style="61" customWidth="1"/>
    <col min="4353" max="4353" width="16.28515625" style="61" customWidth="1"/>
    <col min="4354" max="4354" width="2" style="61" customWidth="1"/>
    <col min="4355" max="4355" width="15.140625" style="61" customWidth="1"/>
    <col min="4356" max="4356" width="13.5703125" style="61" customWidth="1"/>
    <col min="4357" max="4604" width="9.140625" style="61"/>
    <col min="4605" max="4605" width="3" style="61" customWidth="1"/>
    <col min="4606" max="4606" width="57.85546875" style="61" customWidth="1"/>
    <col min="4607" max="4607" width="9.42578125" style="61" customWidth="1"/>
    <col min="4608" max="4608" width="2" style="61" customWidth="1"/>
    <col min="4609" max="4609" width="16.28515625" style="61" customWidth="1"/>
    <col min="4610" max="4610" width="2" style="61" customWidth="1"/>
    <col min="4611" max="4611" width="15.140625" style="61" customWidth="1"/>
    <col min="4612" max="4612" width="13.5703125" style="61" customWidth="1"/>
    <col min="4613" max="4860" width="9.140625" style="61"/>
    <col min="4861" max="4861" width="3" style="61" customWidth="1"/>
    <col min="4862" max="4862" width="57.85546875" style="61" customWidth="1"/>
    <col min="4863" max="4863" width="9.42578125" style="61" customWidth="1"/>
    <col min="4864" max="4864" width="2" style="61" customWidth="1"/>
    <col min="4865" max="4865" width="16.28515625" style="61" customWidth="1"/>
    <col min="4866" max="4866" width="2" style="61" customWidth="1"/>
    <col min="4867" max="4867" width="15.140625" style="61" customWidth="1"/>
    <col min="4868" max="4868" width="13.5703125" style="61" customWidth="1"/>
    <col min="4869" max="5116" width="9.140625" style="61"/>
    <col min="5117" max="5117" width="3" style="61" customWidth="1"/>
    <col min="5118" max="5118" width="57.85546875" style="61" customWidth="1"/>
    <col min="5119" max="5119" width="9.42578125" style="61" customWidth="1"/>
    <col min="5120" max="5120" width="2" style="61" customWidth="1"/>
    <col min="5121" max="5121" width="16.28515625" style="61" customWidth="1"/>
    <col min="5122" max="5122" width="2" style="61" customWidth="1"/>
    <col min="5123" max="5123" width="15.140625" style="61" customWidth="1"/>
    <col min="5124" max="5124" width="13.5703125" style="61" customWidth="1"/>
    <col min="5125" max="5372" width="9.140625" style="61"/>
    <col min="5373" max="5373" width="3" style="61" customWidth="1"/>
    <col min="5374" max="5374" width="57.85546875" style="61" customWidth="1"/>
    <col min="5375" max="5375" width="9.42578125" style="61" customWidth="1"/>
    <col min="5376" max="5376" width="2" style="61" customWidth="1"/>
    <col min="5377" max="5377" width="16.28515625" style="61" customWidth="1"/>
    <col min="5378" max="5378" width="2" style="61" customWidth="1"/>
    <col min="5379" max="5379" width="15.140625" style="61" customWidth="1"/>
    <col min="5380" max="5380" width="13.5703125" style="61" customWidth="1"/>
    <col min="5381" max="5628" width="9.140625" style="61"/>
    <col min="5629" max="5629" width="3" style="61" customWidth="1"/>
    <col min="5630" max="5630" width="57.85546875" style="61" customWidth="1"/>
    <col min="5631" max="5631" width="9.42578125" style="61" customWidth="1"/>
    <col min="5632" max="5632" width="2" style="61" customWidth="1"/>
    <col min="5633" max="5633" width="16.28515625" style="61" customWidth="1"/>
    <col min="5634" max="5634" width="2" style="61" customWidth="1"/>
    <col min="5635" max="5635" width="15.140625" style="61" customWidth="1"/>
    <col min="5636" max="5636" width="13.5703125" style="61" customWidth="1"/>
    <col min="5637" max="5884" width="9.140625" style="61"/>
    <col min="5885" max="5885" width="3" style="61" customWidth="1"/>
    <col min="5886" max="5886" width="57.85546875" style="61" customWidth="1"/>
    <col min="5887" max="5887" width="9.42578125" style="61" customWidth="1"/>
    <col min="5888" max="5888" width="2" style="61" customWidth="1"/>
    <col min="5889" max="5889" width="16.28515625" style="61" customWidth="1"/>
    <col min="5890" max="5890" width="2" style="61" customWidth="1"/>
    <col min="5891" max="5891" width="15.140625" style="61" customWidth="1"/>
    <col min="5892" max="5892" width="13.5703125" style="61" customWidth="1"/>
    <col min="5893" max="6140" width="9.140625" style="61"/>
    <col min="6141" max="6141" width="3" style="61" customWidth="1"/>
    <col min="6142" max="6142" width="57.85546875" style="61" customWidth="1"/>
    <col min="6143" max="6143" width="9.42578125" style="61" customWidth="1"/>
    <col min="6144" max="6144" width="2" style="61" customWidth="1"/>
    <col min="6145" max="6145" width="16.28515625" style="61" customWidth="1"/>
    <col min="6146" max="6146" width="2" style="61" customWidth="1"/>
    <col min="6147" max="6147" width="15.140625" style="61" customWidth="1"/>
    <col min="6148" max="6148" width="13.5703125" style="61" customWidth="1"/>
    <col min="6149" max="6396" width="9.140625" style="61"/>
    <col min="6397" max="6397" width="3" style="61" customWidth="1"/>
    <col min="6398" max="6398" width="57.85546875" style="61" customWidth="1"/>
    <col min="6399" max="6399" width="9.42578125" style="61" customWidth="1"/>
    <col min="6400" max="6400" width="2" style="61" customWidth="1"/>
    <col min="6401" max="6401" width="16.28515625" style="61" customWidth="1"/>
    <col min="6402" max="6402" width="2" style="61" customWidth="1"/>
    <col min="6403" max="6403" width="15.140625" style="61" customWidth="1"/>
    <col min="6404" max="6404" width="13.5703125" style="61" customWidth="1"/>
    <col min="6405" max="6652" width="9.140625" style="61"/>
    <col min="6653" max="6653" width="3" style="61" customWidth="1"/>
    <col min="6654" max="6654" width="57.85546875" style="61" customWidth="1"/>
    <col min="6655" max="6655" width="9.42578125" style="61" customWidth="1"/>
    <col min="6656" max="6656" width="2" style="61" customWidth="1"/>
    <col min="6657" max="6657" width="16.28515625" style="61" customWidth="1"/>
    <col min="6658" max="6658" width="2" style="61" customWidth="1"/>
    <col min="6659" max="6659" width="15.140625" style="61" customWidth="1"/>
    <col min="6660" max="6660" width="13.5703125" style="61" customWidth="1"/>
    <col min="6661" max="6908" width="9.140625" style="61"/>
    <col min="6909" max="6909" width="3" style="61" customWidth="1"/>
    <col min="6910" max="6910" width="57.85546875" style="61" customWidth="1"/>
    <col min="6911" max="6911" width="9.42578125" style="61" customWidth="1"/>
    <col min="6912" max="6912" width="2" style="61" customWidth="1"/>
    <col min="6913" max="6913" width="16.28515625" style="61" customWidth="1"/>
    <col min="6914" max="6914" width="2" style="61" customWidth="1"/>
    <col min="6915" max="6915" width="15.140625" style="61" customWidth="1"/>
    <col min="6916" max="6916" width="13.5703125" style="61" customWidth="1"/>
    <col min="6917" max="7164" width="9.140625" style="61"/>
    <col min="7165" max="7165" width="3" style="61" customWidth="1"/>
    <col min="7166" max="7166" width="57.85546875" style="61" customWidth="1"/>
    <col min="7167" max="7167" width="9.42578125" style="61" customWidth="1"/>
    <col min="7168" max="7168" width="2" style="61" customWidth="1"/>
    <col min="7169" max="7169" width="16.28515625" style="61" customWidth="1"/>
    <col min="7170" max="7170" width="2" style="61" customWidth="1"/>
    <col min="7171" max="7171" width="15.140625" style="61" customWidth="1"/>
    <col min="7172" max="7172" width="13.5703125" style="61" customWidth="1"/>
    <col min="7173" max="7420" width="9.140625" style="61"/>
    <col min="7421" max="7421" width="3" style="61" customWidth="1"/>
    <col min="7422" max="7422" width="57.85546875" style="61" customWidth="1"/>
    <col min="7423" max="7423" width="9.42578125" style="61" customWidth="1"/>
    <col min="7424" max="7424" width="2" style="61" customWidth="1"/>
    <col min="7425" max="7425" width="16.28515625" style="61" customWidth="1"/>
    <col min="7426" max="7426" width="2" style="61" customWidth="1"/>
    <col min="7427" max="7427" width="15.140625" style="61" customWidth="1"/>
    <col min="7428" max="7428" width="13.5703125" style="61" customWidth="1"/>
    <col min="7429" max="7676" width="9.140625" style="61"/>
    <col min="7677" max="7677" width="3" style="61" customWidth="1"/>
    <col min="7678" max="7678" width="57.85546875" style="61" customWidth="1"/>
    <col min="7679" max="7679" width="9.42578125" style="61" customWidth="1"/>
    <col min="7680" max="7680" width="2" style="61" customWidth="1"/>
    <col min="7681" max="7681" width="16.28515625" style="61" customWidth="1"/>
    <col min="7682" max="7682" width="2" style="61" customWidth="1"/>
    <col min="7683" max="7683" width="15.140625" style="61" customWidth="1"/>
    <col min="7684" max="7684" width="13.5703125" style="61" customWidth="1"/>
    <col min="7685" max="7932" width="9.140625" style="61"/>
    <col min="7933" max="7933" width="3" style="61" customWidth="1"/>
    <col min="7934" max="7934" width="57.85546875" style="61" customWidth="1"/>
    <col min="7935" max="7935" width="9.42578125" style="61" customWidth="1"/>
    <col min="7936" max="7936" width="2" style="61" customWidth="1"/>
    <col min="7937" max="7937" width="16.28515625" style="61" customWidth="1"/>
    <col min="7938" max="7938" width="2" style="61" customWidth="1"/>
    <col min="7939" max="7939" width="15.140625" style="61" customWidth="1"/>
    <col min="7940" max="7940" width="13.5703125" style="61" customWidth="1"/>
    <col min="7941" max="8188" width="9.140625" style="61"/>
    <col min="8189" max="8189" width="3" style="61" customWidth="1"/>
    <col min="8190" max="8190" width="57.85546875" style="61" customWidth="1"/>
    <col min="8191" max="8191" width="9.42578125" style="61" customWidth="1"/>
    <col min="8192" max="8192" width="2" style="61" customWidth="1"/>
    <col min="8193" max="8193" width="16.28515625" style="61" customWidth="1"/>
    <col min="8194" max="8194" width="2" style="61" customWidth="1"/>
    <col min="8195" max="8195" width="15.140625" style="61" customWidth="1"/>
    <col min="8196" max="8196" width="13.5703125" style="61" customWidth="1"/>
    <col min="8197" max="8444" width="9.140625" style="61"/>
    <col min="8445" max="8445" width="3" style="61" customWidth="1"/>
    <col min="8446" max="8446" width="57.85546875" style="61" customWidth="1"/>
    <col min="8447" max="8447" width="9.42578125" style="61" customWidth="1"/>
    <col min="8448" max="8448" width="2" style="61" customWidth="1"/>
    <col min="8449" max="8449" width="16.28515625" style="61" customWidth="1"/>
    <col min="8450" max="8450" width="2" style="61" customWidth="1"/>
    <col min="8451" max="8451" width="15.140625" style="61" customWidth="1"/>
    <col min="8452" max="8452" width="13.5703125" style="61" customWidth="1"/>
    <col min="8453" max="8700" width="9.140625" style="61"/>
    <col min="8701" max="8701" width="3" style="61" customWidth="1"/>
    <col min="8702" max="8702" width="57.85546875" style="61" customWidth="1"/>
    <col min="8703" max="8703" width="9.42578125" style="61" customWidth="1"/>
    <col min="8704" max="8704" width="2" style="61" customWidth="1"/>
    <col min="8705" max="8705" width="16.28515625" style="61" customWidth="1"/>
    <col min="8706" max="8706" width="2" style="61" customWidth="1"/>
    <col min="8707" max="8707" width="15.140625" style="61" customWidth="1"/>
    <col min="8708" max="8708" width="13.5703125" style="61" customWidth="1"/>
    <col min="8709" max="8956" width="9.140625" style="61"/>
    <col min="8957" max="8957" width="3" style="61" customWidth="1"/>
    <col min="8958" max="8958" width="57.85546875" style="61" customWidth="1"/>
    <col min="8959" max="8959" width="9.42578125" style="61" customWidth="1"/>
    <col min="8960" max="8960" width="2" style="61" customWidth="1"/>
    <col min="8961" max="8961" width="16.28515625" style="61" customWidth="1"/>
    <col min="8962" max="8962" width="2" style="61" customWidth="1"/>
    <col min="8963" max="8963" width="15.140625" style="61" customWidth="1"/>
    <col min="8964" max="8964" width="13.5703125" style="61" customWidth="1"/>
    <col min="8965" max="9212" width="9.140625" style="61"/>
    <col min="9213" max="9213" width="3" style="61" customWidth="1"/>
    <col min="9214" max="9214" width="57.85546875" style="61" customWidth="1"/>
    <col min="9215" max="9215" width="9.42578125" style="61" customWidth="1"/>
    <col min="9216" max="9216" width="2" style="61" customWidth="1"/>
    <col min="9217" max="9217" width="16.28515625" style="61" customWidth="1"/>
    <col min="9218" max="9218" width="2" style="61" customWidth="1"/>
    <col min="9219" max="9219" width="15.140625" style="61" customWidth="1"/>
    <col min="9220" max="9220" width="13.5703125" style="61" customWidth="1"/>
    <col min="9221" max="9468" width="9.140625" style="61"/>
    <col min="9469" max="9469" width="3" style="61" customWidth="1"/>
    <col min="9470" max="9470" width="57.85546875" style="61" customWidth="1"/>
    <col min="9471" max="9471" width="9.42578125" style="61" customWidth="1"/>
    <col min="9472" max="9472" width="2" style="61" customWidth="1"/>
    <col min="9473" max="9473" width="16.28515625" style="61" customWidth="1"/>
    <col min="9474" max="9474" width="2" style="61" customWidth="1"/>
    <col min="9475" max="9475" width="15.140625" style="61" customWidth="1"/>
    <col min="9476" max="9476" width="13.5703125" style="61" customWidth="1"/>
    <col min="9477" max="9724" width="9.140625" style="61"/>
    <col min="9725" max="9725" width="3" style="61" customWidth="1"/>
    <col min="9726" max="9726" width="57.85546875" style="61" customWidth="1"/>
    <col min="9727" max="9727" width="9.42578125" style="61" customWidth="1"/>
    <col min="9728" max="9728" width="2" style="61" customWidth="1"/>
    <col min="9729" max="9729" width="16.28515625" style="61" customWidth="1"/>
    <col min="9730" max="9730" width="2" style="61" customWidth="1"/>
    <col min="9731" max="9731" width="15.140625" style="61" customWidth="1"/>
    <col min="9732" max="9732" width="13.5703125" style="61" customWidth="1"/>
    <col min="9733" max="9980" width="9.140625" style="61"/>
    <col min="9981" max="9981" width="3" style="61" customWidth="1"/>
    <col min="9982" max="9982" width="57.85546875" style="61" customWidth="1"/>
    <col min="9983" max="9983" width="9.42578125" style="61" customWidth="1"/>
    <col min="9984" max="9984" width="2" style="61" customWidth="1"/>
    <col min="9985" max="9985" width="16.28515625" style="61" customWidth="1"/>
    <col min="9986" max="9986" width="2" style="61" customWidth="1"/>
    <col min="9987" max="9987" width="15.140625" style="61" customWidth="1"/>
    <col min="9988" max="9988" width="13.5703125" style="61" customWidth="1"/>
    <col min="9989" max="10236" width="9.140625" style="61"/>
    <col min="10237" max="10237" width="3" style="61" customWidth="1"/>
    <col min="10238" max="10238" width="57.85546875" style="61" customWidth="1"/>
    <col min="10239" max="10239" width="9.42578125" style="61" customWidth="1"/>
    <col min="10240" max="10240" width="2" style="61" customWidth="1"/>
    <col min="10241" max="10241" width="16.28515625" style="61" customWidth="1"/>
    <col min="10242" max="10242" width="2" style="61" customWidth="1"/>
    <col min="10243" max="10243" width="15.140625" style="61" customWidth="1"/>
    <col min="10244" max="10244" width="13.5703125" style="61" customWidth="1"/>
    <col min="10245" max="10492" width="9.140625" style="61"/>
    <col min="10493" max="10493" width="3" style="61" customWidth="1"/>
    <col min="10494" max="10494" width="57.85546875" style="61" customWidth="1"/>
    <col min="10495" max="10495" width="9.42578125" style="61" customWidth="1"/>
    <col min="10496" max="10496" width="2" style="61" customWidth="1"/>
    <col min="10497" max="10497" width="16.28515625" style="61" customWidth="1"/>
    <col min="10498" max="10498" width="2" style="61" customWidth="1"/>
    <col min="10499" max="10499" width="15.140625" style="61" customWidth="1"/>
    <col min="10500" max="10500" width="13.5703125" style="61" customWidth="1"/>
    <col min="10501" max="10748" width="9.140625" style="61"/>
    <col min="10749" max="10749" width="3" style="61" customWidth="1"/>
    <col min="10750" max="10750" width="57.85546875" style="61" customWidth="1"/>
    <col min="10751" max="10751" width="9.42578125" style="61" customWidth="1"/>
    <col min="10752" max="10752" width="2" style="61" customWidth="1"/>
    <col min="10753" max="10753" width="16.28515625" style="61" customWidth="1"/>
    <col min="10754" max="10754" width="2" style="61" customWidth="1"/>
    <col min="10755" max="10755" width="15.140625" style="61" customWidth="1"/>
    <col min="10756" max="10756" width="13.5703125" style="61" customWidth="1"/>
    <col min="10757" max="11004" width="9.140625" style="61"/>
    <col min="11005" max="11005" width="3" style="61" customWidth="1"/>
    <col min="11006" max="11006" width="57.85546875" style="61" customWidth="1"/>
    <col min="11007" max="11007" width="9.42578125" style="61" customWidth="1"/>
    <col min="11008" max="11008" width="2" style="61" customWidth="1"/>
    <col min="11009" max="11009" width="16.28515625" style="61" customWidth="1"/>
    <col min="11010" max="11010" width="2" style="61" customWidth="1"/>
    <col min="11011" max="11011" width="15.140625" style="61" customWidth="1"/>
    <col min="11012" max="11012" width="13.5703125" style="61" customWidth="1"/>
    <col min="11013" max="11260" width="9.140625" style="61"/>
    <col min="11261" max="11261" width="3" style="61" customWidth="1"/>
    <col min="11262" max="11262" width="57.85546875" style="61" customWidth="1"/>
    <col min="11263" max="11263" width="9.42578125" style="61" customWidth="1"/>
    <col min="11264" max="11264" width="2" style="61" customWidth="1"/>
    <col min="11265" max="11265" width="16.28515625" style="61" customWidth="1"/>
    <col min="11266" max="11266" width="2" style="61" customWidth="1"/>
    <col min="11267" max="11267" width="15.140625" style="61" customWidth="1"/>
    <col min="11268" max="11268" width="13.5703125" style="61" customWidth="1"/>
    <col min="11269" max="11516" width="9.140625" style="61"/>
    <col min="11517" max="11517" width="3" style="61" customWidth="1"/>
    <col min="11518" max="11518" width="57.85546875" style="61" customWidth="1"/>
    <col min="11519" max="11519" width="9.42578125" style="61" customWidth="1"/>
    <col min="11520" max="11520" width="2" style="61" customWidth="1"/>
    <col min="11521" max="11521" width="16.28515625" style="61" customWidth="1"/>
    <col min="11522" max="11522" width="2" style="61" customWidth="1"/>
    <col min="11523" max="11523" width="15.140625" style="61" customWidth="1"/>
    <col min="11524" max="11524" width="13.5703125" style="61" customWidth="1"/>
    <col min="11525" max="11772" width="9.140625" style="61"/>
    <col min="11773" max="11773" width="3" style="61" customWidth="1"/>
    <col min="11774" max="11774" width="57.85546875" style="61" customWidth="1"/>
    <col min="11775" max="11775" width="9.42578125" style="61" customWidth="1"/>
    <col min="11776" max="11776" width="2" style="61" customWidth="1"/>
    <col min="11777" max="11777" width="16.28515625" style="61" customWidth="1"/>
    <col min="11778" max="11778" width="2" style="61" customWidth="1"/>
    <col min="11779" max="11779" width="15.140625" style="61" customWidth="1"/>
    <col min="11780" max="11780" width="13.5703125" style="61" customWidth="1"/>
    <col min="11781" max="12028" width="9.140625" style="61"/>
    <col min="12029" max="12029" width="3" style="61" customWidth="1"/>
    <col min="12030" max="12030" width="57.85546875" style="61" customWidth="1"/>
    <col min="12031" max="12031" width="9.42578125" style="61" customWidth="1"/>
    <col min="12032" max="12032" width="2" style="61" customWidth="1"/>
    <col min="12033" max="12033" width="16.28515625" style="61" customWidth="1"/>
    <col min="12034" max="12034" width="2" style="61" customWidth="1"/>
    <col min="12035" max="12035" width="15.140625" style="61" customWidth="1"/>
    <col min="12036" max="12036" width="13.5703125" style="61" customWidth="1"/>
    <col min="12037" max="12284" width="9.140625" style="61"/>
    <col min="12285" max="12285" width="3" style="61" customWidth="1"/>
    <col min="12286" max="12286" width="57.85546875" style="61" customWidth="1"/>
    <col min="12287" max="12287" width="9.42578125" style="61" customWidth="1"/>
    <col min="12288" max="12288" width="2" style="61" customWidth="1"/>
    <col min="12289" max="12289" width="16.28515625" style="61" customWidth="1"/>
    <col min="12290" max="12290" width="2" style="61" customWidth="1"/>
    <col min="12291" max="12291" width="15.140625" style="61" customWidth="1"/>
    <col min="12292" max="12292" width="13.5703125" style="61" customWidth="1"/>
    <col min="12293" max="12540" width="9.140625" style="61"/>
    <col min="12541" max="12541" width="3" style="61" customWidth="1"/>
    <col min="12542" max="12542" width="57.85546875" style="61" customWidth="1"/>
    <col min="12543" max="12543" width="9.42578125" style="61" customWidth="1"/>
    <col min="12544" max="12544" width="2" style="61" customWidth="1"/>
    <col min="12545" max="12545" width="16.28515625" style="61" customWidth="1"/>
    <col min="12546" max="12546" width="2" style="61" customWidth="1"/>
    <col min="12547" max="12547" width="15.140625" style="61" customWidth="1"/>
    <col min="12548" max="12548" width="13.5703125" style="61" customWidth="1"/>
    <col min="12549" max="12796" width="9.140625" style="61"/>
    <col min="12797" max="12797" width="3" style="61" customWidth="1"/>
    <col min="12798" max="12798" width="57.85546875" style="61" customWidth="1"/>
    <col min="12799" max="12799" width="9.42578125" style="61" customWidth="1"/>
    <col min="12800" max="12800" width="2" style="61" customWidth="1"/>
    <col min="12801" max="12801" width="16.28515625" style="61" customWidth="1"/>
    <col min="12802" max="12802" width="2" style="61" customWidth="1"/>
    <col min="12803" max="12803" width="15.140625" style="61" customWidth="1"/>
    <col min="12804" max="12804" width="13.5703125" style="61" customWidth="1"/>
    <col min="12805" max="13052" width="9.140625" style="61"/>
    <col min="13053" max="13053" width="3" style="61" customWidth="1"/>
    <col min="13054" max="13054" width="57.85546875" style="61" customWidth="1"/>
    <col min="13055" max="13055" width="9.42578125" style="61" customWidth="1"/>
    <col min="13056" max="13056" width="2" style="61" customWidth="1"/>
    <col min="13057" max="13057" width="16.28515625" style="61" customWidth="1"/>
    <col min="13058" max="13058" width="2" style="61" customWidth="1"/>
    <col min="13059" max="13059" width="15.140625" style="61" customWidth="1"/>
    <col min="13060" max="13060" width="13.5703125" style="61" customWidth="1"/>
    <col min="13061" max="13308" width="9.140625" style="61"/>
    <col min="13309" max="13309" width="3" style="61" customWidth="1"/>
    <col min="13310" max="13310" width="57.85546875" style="61" customWidth="1"/>
    <col min="13311" max="13311" width="9.42578125" style="61" customWidth="1"/>
    <col min="13312" max="13312" width="2" style="61" customWidth="1"/>
    <col min="13313" max="13313" width="16.28515625" style="61" customWidth="1"/>
    <col min="13314" max="13314" width="2" style="61" customWidth="1"/>
    <col min="13315" max="13315" width="15.140625" style="61" customWidth="1"/>
    <col min="13316" max="13316" width="13.5703125" style="61" customWidth="1"/>
    <col min="13317" max="13564" width="9.140625" style="61"/>
    <col min="13565" max="13565" width="3" style="61" customWidth="1"/>
    <col min="13566" max="13566" width="57.85546875" style="61" customWidth="1"/>
    <col min="13567" max="13567" width="9.42578125" style="61" customWidth="1"/>
    <col min="13568" max="13568" width="2" style="61" customWidth="1"/>
    <col min="13569" max="13569" width="16.28515625" style="61" customWidth="1"/>
    <col min="13570" max="13570" width="2" style="61" customWidth="1"/>
    <col min="13571" max="13571" width="15.140625" style="61" customWidth="1"/>
    <col min="13572" max="13572" width="13.5703125" style="61" customWidth="1"/>
    <col min="13573" max="13820" width="9.140625" style="61"/>
    <col min="13821" max="13821" width="3" style="61" customWidth="1"/>
    <col min="13822" max="13822" width="57.85546875" style="61" customWidth="1"/>
    <col min="13823" max="13823" width="9.42578125" style="61" customWidth="1"/>
    <col min="13824" max="13824" width="2" style="61" customWidth="1"/>
    <col min="13825" max="13825" width="16.28515625" style="61" customWidth="1"/>
    <col min="13826" max="13826" width="2" style="61" customWidth="1"/>
    <col min="13827" max="13827" width="15.140625" style="61" customWidth="1"/>
    <col min="13828" max="13828" width="13.5703125" style="61" customWidth="1"/>
    <col min="13829" max="14076" width="9.140625" style="61"/>
    <col min="14077" max="14077" width="3" style="61" customWidth="1"/>
    <col min="14078" max="14078" width="57.85546875" style="61" customWidth="1"/>
    <col min="14079" max="14079" width="9.42578125" style="61" customWidth="1"/>
    <col min="14080" max="14080" width="2" style="61" customWidth="1"/>
    <col min="14081" max="14081" width="16.28515625" style="61" customWidth="1"/>
    <col min="14082" max="14082" width="2" style="61" customWidth="1"/>
    <col min="14083" max="14083" width="15.140625" style="61" customWidth="1"/>
    <col min="14084" max="14084" width="13.5703125" style="61" customWidth="1"/>
    <col min="14085" max="14332" width="9.140625" style="61"/>
    <col min="14333" max="14333" width="3" style="61" customWidth="1"/>
    <col min="14334" max="14334" width="57.85546875" style="61" customWidth="1"/>
    <col min="14335" max="14335" width="9.42578125" style="61" customWidth="1"/>
    <col min="14336" max="14336" width="2" style="61" customWidth="1"/>
    <col min="14337" max="14337" width="16.28515625" style="61" customWidth="1"/>
    <col min="14338" max="14338" width="2" style="61" customWidth="1"/>
    <col min="14339" max="14339" width="15.140625" style="61" customWidth="1"/>
    <col min="14340" max="14340" width="13.5703125" style="61" customWidth="1"/>
    <col min="14341" max="14588" width="9.140625" style="61"/>
    <col min="14589" max="14589" width="3" style="61" customWidth="1"/>
    <col min="14590" max="14590" width="57.85546875" style="61" customWidth="1"/>
    <col min="14591" max="14591" width="9.42578125" style="61" customWidth="1"/>
    <col min="14592" max="14592" width="2" style="61" customWidth="1"/>
    <col min="14593" max="14593" width="16.28515625" style="61" customWidth="1"/>
    <col min="14594" max="14594" width="2" style="61" customWidth="1"/>
    <col min="14595" max="14595" width="15.140625" style="61" customWidth="1"/>
    <col min="14596" max="14596" width="13.5703125" style="61" customWidth="1"/>
    <col min="14597" max="14844" width="9.140625" style="61"/>
    <col min="14845" max="14845" width="3" style="61" customWidth="1"/>
    <col min="14846" max="14846" width="57.85546875" style="61" customWidth="1"/>
    <col min="14847" max="14847" width="9.42578125" style="61" customWidth="1"/>
    <col min="14848" max="14848" width="2" style="61" customWidth="1"/>
    <col min="14849" max="14849" width="16.28515625" style="61" customWidth="1"/>
    <col min="14850" max="14850" width="2" style="61" customWidth="1"/>
    <col min="14851" max="14851" width="15.140625" style="61" customWidth="1"/>
    <col min="14852" max="14852" width="13.5703125" style="61" customWidth="1"/>
    <col min="14853" max="15100" width="9.140625" style="61"/>
    <col min="15101" max="15101" width="3" style="61" customWidth="1"/>
    <col min="15102" max="15102" width="57.85546875" style="61" customWidth="1"/>
    <col min="15103" max="15103" width="9.42578125" style="61" customWidth="1"/>
    <col min="15104" max="15104" width="2" style="61" customWidth="1"/>
    <col min="15105" max="15105" width="16.28515625" style="61" customWidth="1"/>
    <col min="15106" max="15106" width="2" style="61" customWidth="1"/>
    <col min="15107" max="15107" width="15.140625" style="61" customWidth="1"/>
    <col min="15108" max="15108" width="13.5703125" style="61" customWidth="1"/>
    <col min="15109" max="15356" width="9.140625" style="61"/>
    <col min="15357" max="15357" width="3" style="61" customWidth="1"/>
    <col min="15358" max="15358" width="57.85546875" style="61" customWidth="1"/>
    <col min="15359" max="15359" width="9.42578125" style="61" customWidth="1"/>
    <col min="15360" max="15360" width="2" style="61" customWidth="1"/>
    <col min="15361" max="15361" width="16.28515625" style="61" customWidth="1"/>
    <col min="15362" max="15362" width="2" style="61" customWidth="1"/>
    <col min="15363" max="15363" width="15.140625" style="61" customWidth="1"/>
    <col min="15364" max="15364" width="13.5703125" style="61" customWidth="1"/>
    <col min="15365" max="15612" width="9.140625" style="61"/>
    <col min="15613" max="15613" width="3" style="61" customWidth="1"/>
    <col min="15614" max="15614" width="57.85546875" style="61" customWidth="1"/>
    <col min="15615" max="15615" width="9.42578125" style="61" customWidth="1"/>
    <col min="15616" max="15616" width="2" style="61" customWidth="1"/>
    <col min="15617" max="15617" width="16.28515625" style="61" customWidth="1"/>
    <col min="15618" max="15618" width="2" style="61" customWidth="1"/>
    <col min="15619" max="15619" width="15.140625" style="61" customWidth="1"/>
    <col min="15620" max="15620" width="13.5703125" style="61" customWidth="1"/>
    <col min="15621" max="15868" width="9.140625" style="61"/>
    <col min="15869" max="15869" width="3" style="61" customWidth="1"/>
    <col min="15870" max="15870" width="57.85546875" style="61" customWidth="1"/>
    <col min="15871" max="15871" width="9.42578125" style="61" customWidth="1"/>
    <col min="15872" max="15872" width="2" style="61" customWidth="1"/>
    <col min="15873" max="15873" width="16.28515625" style="61" customWidth="1"/>
    <col min="15874" max="15874" width="2" style="61" customWidth="1"/>
    <col min="15875" max="15875" width="15.140625" style="61" customWidth="1"/>
    <col min="15876" max="15876" width="13.5703125" style="61" customWidth="1"/>
    <col min="15877" max="16124" width="9.140625" style="61"/>
    <col min="16125" max="16125" width="3" style="61" customWidth="1"/>
    <col min="16126" max="16126" width="57.85546875" style="61" customWidth="1"/>
    <col min="16127" max="16127" width="9.42578125" style="61" customWidth="1"/>
    <col min="16128" max="16128" width="2" style="61" customWidth="1"/>
    <col min="16129" max="16129" width="16.28515625" style="61" customWidth="1"/>
    <col min="16130" max="16130" width="2" style="61" customWidth="1"/>
    <col min="16131" max="16131" width="15.140625" style="61" customWidth="1"/>
    <col min="16132" max="16132" width="13.5703125" style="61" customWidth="1"/>
    <col min="16133" max="16384" width="9.140625" style="61"/>
  </cols>
  <sheetData>
    <row r="1" spans="1:13" ht="18">
      <c r="A1" s="60" t="s">
        <v>899</v>
      </c>
      <c r="B1" s="60"/>
      <c r="C1" s="60"/>
      <c r="D1" s="60"/>
      <c r="E1" s="60"/>
    </row>
    <row r="2" spans="1:13" ht="9.75" customHeight="1">
      <c r="A2" s="62"/>
      <c r="B2" s="62"/>
      <c r="C2" s="63"/>
      <c r="D2" s="63"/>
      <c r="E2" s="63"/>
    </row>
    <row r="3" spans="1:13" ht="25.5">
      <c r="A3" s="64" t="s">
        <v>900</v>
      </c>
      <c r="B3" s="64"/>
      <c r="C3" s="65"/>
      <c r="D3" s="65"/>
      <c r="E3" s="65"/>
    </row>
    <row r="4" spans="1:13" ht="25.5">
      <c r="A4" s="66" t="s">
        <v>924</v>
      </c>
      <c r="B4" s="67"/>
      <c r="C4" s="68"/>
      <c r="D4" s="68"/>
      <c r="E4" s="68"/>
    </row>
    <row r="5" spans="1:13" ht="18.75" customHeight="1">
      <c r="A5" s="69" t="s">
        <v>901</v>
      </c>
      <c r="B5" s="70"/>
      <c r="C5" s="71"/>
      <c r="D5" s="71"/>
      <c r="E5" s="71"/>
      <c r="L5" s="61" t="s">
        <v>934</v>
      </c>
      <c r="M5" s="130">
        <v>5618.9334167365605</v>
      </c>
    </row>
    <row r="6" spans="1:13">
      <c r="A6" s="72"/>
      <c r="B6" s="73"/>
      <c r="C6" s="74"/>
      <c r="D6" s="61"/>
      <c r="E6" s="61"/>
      <c r="L6" s="61" t="s">
        <v>1334</v>
      </c>
      <c r="M6" s="61">
        <v>5960.54</v>
      </c>
    </row>
    <row r="7" spans="1:13">
      <c r="A7" s="72"/>
      <c r="B7" s="73"/>
      <c r="C7" s="75"/>
      <c r="D7" s="76" t="s">
        <v>821</v>
      </c>
      <c r="E7" s="75"/>
      <c r="F7" s="126" t="s">
        <v>4</v>
      </c>
      <c r="H7" s="126" t="s">
        <v>936</v>
      </c>
      <c r="I7" s="126" t="s">
        <v>937</v>
      </c>
    </row>
    <row r="8" spans="1:13">
      <c r="A8" s="77" t="s">
        <v>902</v>
      </c>
      <c r="B8" s="73"/>
      <c r="C8" s="78"/>
      <c r="D8" s="78"/>
      <c r="E8" s="78"/>
    </row>
    <row r="9" spans="1:13">
      <c r="A9" s="73"/>
      <c r="B9" s="73"/>
      <c r="C9" s="78"/>
      <c r="D9" s="79"/>
      <c r="E9" s="78"/>
    </row>
    <row r="10" spans="1:13">
      <c r="A10" s="73" t="s">
        <v>903</v>
      </c>
      <c r="C10" s="80"/>
      <c r="D10" s="81">
        <f>+EERR!C73</f>
        <v>2839018672</v>
      </c>
      <c r="E10" s="80"/>
      <c r="F10" s="81">
        <v>-954316</v>
      </c>
      <c r="H10" s="82">
        <f>+D10/$M$5</f>
        <v>505259.35465682799</v>
      </c>
      <c r="I10" s="82">
        <f>+H10-F10</f>
        <v>1459575.3546568281</v>
      </c>
    </row>
    <row r="11" spans="1:13">
      <c r="B11" s="73"/>
      <c r="C11" s="80"/>
      <c r="D11" s="81"/>
      <c r="E11" s="80"/>
    </row>
    <row r="12" spans="1:13">
      <c r="A12" s="83" t="s">
        <v>598</v>
      </c>
      <c r="B12" s="73"/>
      <c r="C12" s="80"/>
      <c r="D12" s="82"/>
      <c r="E12" s="80"/>
    </row>
    <row r="13" spans="1:13">
      <c r="A13" s="84"/>
      <c r="B13" s="73" t="s">
        <v>904</v>
      </c>
      <c r="C13" s="80"/>
      <c r="D13" s="81" t="e">
        <f>+'Armado EFE indirecto'!P11</f>
        <v>#REF!</v>
      </c>
      <c r="E13" s="80"/>
      <c r="F13" s="127">
        <v>71787</v>
      </c>
      <c r="H13" s="82" t="e">
        <f t="shared" ref="H13:H18" si="0">+D13/$M$5</f>
        <v>#REF!</v>
      </c>
      <c r="I13" s="82" t="e">
        <f t="shared" ref="I13:I18" si="1">+H13-F13</f>
        <v>#REF!</v>
      </c>
    </row>
    <row r="14" spans="1:13">
      <c r="A14" s="84"/>
      <c r="B14" s="73" t="s">
        <v>905</v>
      </c>
      <c r="C14" s="80"/>
      <c r="D14" s="81" t="e">
        <f>+'Armado EFE indirecto'!P12</f>
        <v>#REF!</v>
      </c>
      <c r="E14" s="80"/>
      <c r="F14" s="127">
        <v>4619</v>
      </c>
      <c r="H14" s="82" t="e">
        <f t="shared" si="0"/>
        <v>#REF!</v>
      </c>
      <c r="I14" s="82" t="e">
        <f t="shared" si="1"/>
        <v>#REF!</v>
      </c>
    </row>
    <row r="15" spans="1:13">
      <c r="A15" s="84"/>
      <c r="B15" s="73" t="s">
        <v>906</v>
      </c>
      <c r="C15" s="80"/>
      <c r="D15" s="81">
        <f>+'Armado EFE indirecto'!P7+'Armado EFE indirecto'!P8</f>
        <v>0</v>
      </c>
      <c r="E15" s="80"/>
      <c r="F15" s="127">
        <v>8637</v>
      </c>
      <c r="H15" s="82">
        <f t="shared" si="0"/>
        <v>0</v>
      </c>
      <c r="I15" s="82">
        <f t="shared" si="1"/>
        <v>-8637</v>
      </c>
    </row>
    <row r="16" spans="1:13">
      <c r="A16" s="84"/>
      <c r="B16" s="73" t="s">
        <v>533</v>
      </c>
      <c r="C16" s="80"/>
      <c r="D16" s="81">
        <f>+'Armado EFE indirecto'!P17</f>
        <v>187558639</v>
      </c>
      <c r="E16" s="80"/>
      <c r="F16" s="127">
        <v>-40272</v>
      </c>
      <c r="H16" s="82">
        <f t="shared" si="0"/>
        <v>33379.758236916932</v>
      </c>
      <c r="I16" s="82">
        <f t="shared" si="1"/>
        <v>73651.758236916939</v>
      </c>
    </row>
    <row r="17" spans="1:9">
      <c r="A17" s="84"/>
      <c r="B17" s="73" t="s">
        <v>944</v>
      </c>
      <c r="C17" s="80"/>
      <c r="D17" s="81">
        <f>-'Armado EFE indirecto'!$K$19</f>
        <v>0</v>
      </c>
      <c r="E17" s="80"/>
      <c r="F17" s="127">
        <f>+D17/5590.47</f>
        <v>0</v>
      </c>
      <c r="H17" s="82">
        <f t="shared" si="0"/>
        <v>0</v>
      </c>
      <c r="I17" s="82">
        <f t="shared" si="1"/>
        <v>0</v>
      </c>
    </row>
    <row r="18" spans="1:9">
      <c r="B18" s="73" t="s">
        <v>931</v>
      </c>
      <c r="C18" s="80"/>
      <c r="D18" s="82">
        <f>+'Armado EFE indirecto'!P18</f>
        <v>0</v>
      </c>
      <c r="E18" s="80"/>
      <c r="F18" s="128">
        <v>0</v>
      </c>
      <c r="H18" s="82">
        <f t="shared" si="0"/>
        <v>0</v>
      </c>
      <c r="I18" s="82">
        <f t="shared" si="1"/>
        <v>0</v>
      </c>
    </row>
    <row r="19" spans="1:9">
      <c r="A19" s="73"/>
      <c r="B19" s="73"/>
      <c r="C19" s="85"/>
      <c r="D19" s="86" t="e">
        <f>SUM(D10:D18)</f>
        <v>#REF!</v>
      </c>
      <c r="E19" s="87"/>
      <c r="F19" s="86">
        <f>SUM(F10:F18)</f>
        <v>-909545</v>
      </c>
      <c r="H19" s="86" t="e">
        <f>SUM(H10:H18)</f>
        <v>#REF!</v>
      </c>
      <c r="I19" s="86"/>
    </row>
    <row r="20" spans="1:9">
      <c r="A20" s="88" t="s">
        <v>907</v>
      </c>
      <c r="B20" s="73"/>
      <c r="C20" s="89"/>
      <c r="D20" s="82"/>
      <c r="E20" s="89"/>
    </row>
    <row r="21" spans="1:9">
      <c r="A21" s="90"/>
      <c r="B21" s="61" t="s">
        <v>744</v>
      </c>
      <c r="C21" s="89"/>
      <c r="D21" s="81">
        <f>+'Armado EFE indirecto'!B22</f>
        <v>2421961104</v>
      </c>
      <c r="E21" s="89"/>
      <c r="F21" s="81">
        <f>+D21/$M$6</f>
        <v>406332.49739117594</v>
      </c>
      <c r="H21" s="79">
        <f>+D21/$M$5</f>
        <v>431035.73656629288</v>
      </c>
      <c r="I21" s="82">
        <f>+H21-F21</f>
        <v>24703.239175116934</v>
      </c>
    </row>
    <row r="22" spans="1:9" hidden="1">
      <c r="A22" s="90"/>
      <c r="B22" s="61" t="s">
        <v>743</v>
      </c>
      <c r="C22" s="89"/>
      <c r="D22" s="81">
        <f>+'[66]Armado EFE'!B24</f>
        <v>0</v>
      </c>
      <c r="E22" s="89"/>
      <c r="F22" s="81">
        <f t="shared" ref="F22:F27" si="2">+D22/$M$6</f>
        <v>0</v>
      </c>
      <c r="H22" s="79">
        <f t="shared" ref="H22:H27" si="3">+D22/$M$5</f>
        <v>0</v>
      </c>
    </row>
    <row r="23" spans="1:9">
      <c r="A23" s="73"/>
      <c r="B23" s="73" t="s">
        <v>456</v>
      </c>
      <c r="C23" s="80"/>
      <c r="D23" s="81">
        <f>+'Armado EFE indirecto'!B23</f>
        <v>-4954131</v>
      </c>
      <c r="E23" s="80"/>
      <c r="F23" s="81">
        <f t="shared" si="2"/>
        <v>-831.15472759179534</v>
      </c>
      <c r="H23" s="79">
        <f t="shared" si="3"/>
        <v>-881.68530085151406</v>
      </c>
      <c r="I23" s="82">
        <f>+H23-F23</f>
        <v>-50.530573259718722</v>
      </c>
    </row>
    <row r="24" spans="1:9">
      <c r="A24" s="73"/>
      <c r="B24" s="73" t="s">
        <v>455</v>
      </c>
      <c r="C24" s="80"/>
      <c r="D24" s="81">
        <f>+'Armado EFE indirecto'!B24</f>
        <v>341247591</v>
      </c>
      <c r="E24" s="80"/>
      <c r="F24" s="81">
        <f t="shared" si="2"/>
        <v>57251.120032748709</v>
      </c>
      <c r="H24" s="79">
        <f t="shared" si="3"/>
        <v>60731.737803398704</v>
      </c>
      <c r="I24" s="82">
        <f>+H24-F24</f>
        <v>3480.6177706499948</v>
      </c>
    </row>
    <row r="25" spans="1:9">
      <c r="A25" s="73"/>
      <c r="B25" s="73" t="s">
        <v>932</v>
      </c>
      <c r="C25" s="80"/>
      <c r="D25" s="81">
        <f>+'Armado EFE indirecto'!B26</f>
        <v>-1668217533</v>
      </c>
      <c r="E25" s="80"/>
      <c r="F25" s="81">
        <f t="shared" si="2"/>
        <v>-279876.91266227554</v>
      </c>
      <c r="H25" s="79">
        <f t="shared" si="3"/>
        <v>-296892.20520589291</v>
      </c>
      <c r="I25" s="82">
        <f>+H25-F25</f>
        <v>-17015.292543617368</v>
      </c>
    </row>
    <row r="26" spans="1:9">
      <c r="A26" s="73"/>
      <c r="B26" s="73" t="s">
        <v>451</v>
      </c>
      <c r="C26" s="80"/>
      <c r="D26" s="81">
        <f>+'Armado EFE indirecto'!B27</f>
        <v>1218110856</v>
      </c>
      <c r="E26" s="80"/>
      <c r="F26" s="81">
        <f t="shared" si="2"/>
        <v>204362.50004194252</v>
      </c>
      <c r="H26" s="79">
        <f t="shared" si="3"/>
        <v>216786.84648081678</v>
      </c>
      <c r="I26" s="82">
        <f>+H26-F26</f>
        <v>12424.346438874258</v>
      </c>
    </row>
    <row r="27" spans="1:9">
      <c r="A27" s="73"/>
      <c r="B27" s="73" t="s">
        <v>518</v>
      </c>
      <c r="C27" s="80"/>
      <c r="D27" s="81">
        <f>+'Armado EFE indirecto'!B28+'Armado EFE indirecto'!B29</f>
        <v>-470725946</v>
      </c>
      <c r="E27" s="80"/>
      <c r="F27" s="129">
        <f t="shared" si="2"/>
        <v>-78973.708086851198</v>
      </c>
      <c r="H27" s="79">
        <f t="shared" si="3"/>
        <v>-83774.964230381389</v>
      </c>
      <c r="I27" s="82">
        <f>+H27-F27</f>
        <v>-4801.2561435301905</v>
      </c>
    </row>
    <row r="28" spans="1:9">
      <c r="A28" s="73"/>
      <c r="B28" s="73"/>
      <c r="C28" s="80"/>
      <c r="D28" s="86" t="e">
        <f>SUM(D21:D27)+D19</f>
        <v>#REF!</v>
      </c>
      <c r="E28" s="91"/>
      <c r="F28" s="86">
        <f>SUM(F21:F27)+F19</f>
        <v>-601280.65801085136</v>
      </c>
      <c r="H28" s="86" t="e">
        <f>SUM(H21:H27)+H19</f>
        <v>#REF!</v>
      </c>
      <c r="I28" s="86"/>
    </row>
    <row r="29" spans="1:9">
      <c r="A29" s="73"/>
      <c r="B29" s="73"/>
      <c r="C29" s="80"/>
      <c r="D29" s="81"/>
      <c r="E29" s="80"/>
    </row>
    <row r="30" spans="1:9">
      <c r="A30" s="73" t="s">
        <v>908</v>
      </c>
      <c r="B30" s="73"/>
      <c r="C30" s="80"/>
      <c r="D30" s="81">
        <v>0</v>
      </c>
      <c r="E30" s="80"/>
      <c r="F30" s="127">
        <v>0</v>
      </c>
      <c r="H30" s="82">
        <f>+D30/5590.47</f>
        <v>0</v>
      </c>
      <c r="I30" s="82">
        <f>+H30-F30</f>
        <v>0</v>
      </c>
    </row>
    <row r="31" spans="1:9">
      <c r="A31" s="73"/>
      <c r="B31" s="73"/>
      <c r="C31" s="80"/>
      <c r="D31" s="81"/>
      <c r="E31" s="80"/>
    </row>
    <row r="32" spans="1:9">
      <c r="A32" s="92" t="s">
        <v>909</v>
      </c>
      <c r="C32" s="80"/>
      <c r="D32" s="86" t="e">
        <f>+D28+D30</f>
        <v>#REF!</v>
      </c>
      <c r="E32" s="91"/>
      <c r="F32" s="86">
        <f>+F28+F30</f>
        <v>-601280.65801085136</v>
      </c>
      <c r="H32" s="86" t="e">
        <f>+H28+H30</f>
        <v>#REF!</v>
      </c>
      <c r="I32" s="86"/>
    </row>
    <row r="33" spans="1:9">
      <c r="A33" s="73"/>
      <c r="B33" s="73"/>
      <c r="C33" s="80"/>
      <c r="D33" s="81"/>
      <c r="E33" s="80"/>
    </row>
    <row r="34" spans="1:9">
      <c r="A34" s="77" t="s">
        <v>910</v>
      </c>
      <c r="B34" s="93"/>
      <c r="C34" s="80"/>
      <c r="D34" s="81"/>
      <c r="E34" s="80"/>
    </row>
    <row r="35" spans="1:9">
      <c r="A35" s="61" t="s">
        <v>911</v>
      </c>
      <c r="C35" s="80"/>
      <c r="D35" s="81" t="e">
        <f>+'Armado EFE indirecto'!B6</f>
        <v>#REF!</v>
      </c>
      <c r="E35" s="80"/>
      <c r="F35" s="81" t="e">
        <f>+D35/$M$6</f>
        <v>#REF!</v>
      </c>
      <c r="H35" s="79" t="e">
        <f>+D35/$M$5</f>
        <v>#REF!</v>
      </c>
      <c r="I35" s="82" t="e">
        <f>+H35-F35</f>
        <v>#REF!</v>
      </c>
    </row>
    <row r="36" spans="1:9" hidden="1">
      <c r="A36" s="61" t="s">
        <v>912</v>
      </c>
      <c r="C36" s="80"/>
      <c r="D36" s="81">
        <v>0</v>
      </c>
      <c r="E36" s="80"/>
      <c r="H36" s="82">
        <f>+D36/5590.47</f>
        <v>0</v>
      </c>
      <c r="I36" s="82">
        <f>+H36-F36</f>
        <v>0</v>
      </c>
    </row>
    <row r="37" spans="1:9">
      <c r="A37" s="61" t="s">
        <v>933</v>
      </c>
      <c r="C37" s="80"/>
      <c r="D37" s="81">
        <f>+'Armado EFE indirecto'!B8</f>
        <v>0</v>
      </c>
      <c r="E37" s="80"/>
      <c r="F37" s="81">
        <f>+D37/$M$6</f>
        <v>0</v>
      </c>
      <c r="H37" s="79">
        <f>+D37/$M$5</f>
        <v>0</v>
      </c>
      <c r="I37" s="82">
        <f>+H37-F37</f>
        <v>0</v>
      </c>
    </row>
    <row r="38" spans="1:9">
      <c r="A38" s="61" t="s">
        <v>935</v>
      </c>
      <c r="C38" s="80"/>
      <c r="D38" s="81">
        <f>+'Armado EFE indirecto'!B16</f>
        <v>-83280</v>
      </c>
      <c r="E38" s="80"/>
      <c r="F38" s="81">
        <f>+D38/$M$6</f>
        <v>-13.971888453059622</v>
      </c>
      <c r="H38" s="79">
        <f>+D38/$M$5</f>
        <v>-14.821318179699746</v>
      </c>
      <c r="I38" s="82">
        <f>+H38-F38</f>
        <v>-0.84942972664012473</v>
      </c>
    </row>
    <row r="39" spans="1:9" hidden="1">
      <c r="A39" s="73" t="s">
        <v>913</v>
      </c>
      <c r="C39" s="80"/>
      <c r="D39" s="81">
        <v>0</v>
      </c>
      <c r="E39" s="80"/>
    </row>
    <row r="40" spans="1:9" hidden="1">
      <c r="A40" s="73" t="s">
        <v>914</v>
      </c>
      <c r="C40" s="80"/>
      <c r="D40" s="81">
        <v>0</v>
      </c>
      <c r="E40" s="80"/>
    </row>
    <row r="41" spans="1:9">
      <c r="A41" s="94" t="s">
        <v>915</v>
      </c>
      <c r="C41" s="80"/>
      <c r="D41" s="86" t="e">
        <f>+D35+D36+D40+D39+D37+D38</f>
        <v>#REF!</v>
      </c>
      <c r="E41" s="91"/>
      <c r="F41" s="86" t="e">
        <f>+F35+F36+F40+F39+F37+F38</f>
        <v>#REF!</v>
      </c>
      <c r="H41" s="86" t="e">
        <f>+H35+H36+H40+H39+H37+H38</f>
        <v>#REF!</v>
      </c>
      <c r="I41" s="86"/>
    </row>
    <row r="42" spans="1:9">
      <c r="B42" s="93"/>
      <c r="C42" s="80"/>
      <c r="D42" s="81"/>
      <c r="E42" s="80"/>
    </row>
    <row r="43" spans="1:9">
      <c r="A43" s="95" t="s">
        <v>916</v>
      </c>
      <c r="B43" s="96"/>
      <c r="C43" s="80"/>
      <c r="D43" s="81"/>
      <c r="E43" s="80"/>
    </row>
    <row r="44" spans="1:9">
      <c r="A44" s="125" t="s">
        <v>926</v>
      </c>
      <c r="B44" s="96"/>
      <c r="C44" s="80"/>
      <c r="D44" s="81">
        <f>+'Armado EFE indirecto'!B14</f>
        <v>0</v>
      </c>
      <c r="E44" s="80"/>
      <c r="F44" s="133">
        <v>0</v>
      </c>
      <c r="H44" s="82">
        <f>+D44/5590.47</f>
        <v>0</v>
      </c>
      <c r="I44" s="82">
        <f>+H44-F44</f>
        <v>0</v>
      </c>
    </row>
    <row r="45" spans="1:9" hidden="1">
      <c r="A45" s="97" t="s">
        <v>917</v>
      </c>
      <c r="B45" s="97"/>
      <c r="C45" s="80"/>
      <c r="D45" s="81">
        <v>0</v>
      </c>
      <c r="E45" s="98"/>
    </row>
    <row r="46" spans="1:9">
      <c r="A46" s="99" t="s">
        <v>918</v>
      </c>
      <c r="B46" s="96"/>
      <c r="C46" s="80"/>
      <c r="D46" s="86">
        <f>+D44+D45</f>
        <v>0</v>
      </c>
      <c r="E46" s="100"/>
      <c r="F46" s="86">
        <f>+F44+F45</f>
        <v>0</v>
      </c>
      <c r="H46" s="86">
        <f>+H44+H45</f>
        <v>0</v>
      </c>
      <c r="I46" s="86"/>
    </row>
    <row r="47" spans="1:9">
      <c r="B47" s="93"/>
      <c r="C47" s="80"/>
      <c r="D47" s="81"/>
      <c r="E47" s="80"/>
    </row>
    <row r="48" spans="1:9">
      <c r="A48" s="94" t="s">
        <v>919</v>
      </c>
      <c r="B48" s="73"/>
      <c r="C48" s="80"/>
      <c r="D48" s="101" t="e">
        <f>+D41+D32+D46</f>
        <v>#REF!</v>
      </c>
      <c r="E48" s="91"/>
      <c r="F48" s="101" t="e">
        <f>+F41+F32+F46</f>
        <v>#REF!</v>
      </c>
      <c r="H48" s="82"/>
      <c r="I48" s="82"/>
    </row>
    <row r="49" spans="1:9">
      <c r="A49" s="102"/>
      <c r="B49" s="103"/>
      <c r="C49" s="104"/>
      <c r="D49" s="101"/>
      <c r="E49" s="105"/>
    </row>
    <row r="50" spans="1:9">
      <c r="A50" s="102" t="s">
        <v>920</v>
      </c>
      <c r="B50" s="106"/>
      <c r="C50" s="80"/>
      <c r="D50" s="101">
        <f>+'EEFF '!D16</f>
        <v>3477038190</v>
      </c>
      <c r="E50" s="91"/>
      <c r="F50" s="127">
        <v>809588</v>
      </c>
      <c r="H50" s="82">
        <f>+D50/5590.47</f>
        <v>621958.11622278625</v>
      </c>
      <c r="I50" s="82">
        <f>+H50-F50</f>
        <v>-187629.88377721375</v>
      </c>
    </row>
    <row r="51" spans="1:9">
      <c r="A51" s="102"/>
      <c r="B51" s="106"/>
      <c r="C51" s="89"/>
      <c r="D51" s="107"/>
      <c r="E51" s="89"/>
      <c r="F51" s="127"/>
    </row>
    <row r="52" spans="1:9" ht="15.75" thickBot="1">
      <c r="A52" s="102" t="s">
        <v>921</v>
      </c>
      <c r="B52" s="106"/>
      <c r="C52" s="80"/>
      <c r="D52" s="108" t="e">
        <f>+D48+D50</f>
        <v>#REF!</v>
      </c>
      <c r="E52" s="91"/>
      <c r="F52" s="127">
        <v>1516164</v>
      </c>
      <c r="G52" s="132"/>
      <c r="H52" s="131" t="e">
        <f>+D52/5590.47</f>
        <v>#REF!</v>
      </c>
      <c r="I52" s="131" t="e">
        <f>+H52-F52</f>
        <v>#REF!</v>
      </c>
    </row>
    <row r="53" spans="1:9" ht="15.75" thickTop="1">
      <c r="A53" s="109"/>
      <c r="B53" s="106"/>
      <c r="C53" s="80"/>
      <c r="D53" s="61"/>
      <c r="E53" s="80"/>
      <c r="H53" s="134"/>
      <c r="I53" s="135" t="e">
        <f>+SUM(I10:I52)</f>
        <v>#REF!</v>
      </c>
    </row>
    <row r="54" spans="1:9">
      <c r="A54" s="109"/>
      <c r="B54" s="106"/>
      <c r="C54" s="80"/>
      <c r="D54" s="61"/>
      <c r="E54" s="80"/>
      <c r="F54" s="132">
        <f>+F52-F50</f>
        <v>706576</v>
      </c>
    </row>
    <row r="55" spans="1:9">
      <c r="A55" s="110" t="s">
        <v>922</v>
      </c>
      <c r="B55" s="106"/>
      <c r="C55" s="80"/>
      <c r="D55" s="61"/>
      <c r="E55" s="80"/>
      <c r="F55" s="132">
        <f>+F54-24314</f>
        <v>682262</v>
      </c>
    </row>
    <row r="56" spans="1:9">
      <c r="A56" s="109"/>
      <c r="B56" s="106"/>
      <c r="C56" s="80"/>
      <c r="D56" s="61"/>
      <c r="E56" s="80"/>
    </row>
    <row r="57" spans="1:9">
      <c r="A57" s="109"/>
      <c r="B57" s="106"/>
      <c r="C57" s="80"/>
      <c r="D57" s="61"/>
      <c r="E57" s="80"/>
    </row>
    <row r="58" spans="1:9">
      <c r="A58" s="111" t="s">
        <v>740</v>
      </c>
      <c r="B58" s="112"/>
      <c r="C58" s="113"/>
      <c r="D58" s="113"/>
      <c r="E58" s="113"/>
    </row>
    <row r="59" spans="1:9">
      <c r="A59" s="109" t="s">
        <v>923</v>
      </c>
      <c r="B59" s="73"/>
      <c r="D59" s="114">
        <f>+'EEFF '!C16</f>
        <v>3756565430</v>
      </c>
    </row>
    <row r="60" spans="1:9" ht="15.75" thickBot="1">
      <c r="A60" s="115" t="s">
        <v>543</v>
      </c>
      <c r="B60" s="116"/>
      <c r="C60" s="116"/>
      <c r="D60" s="117" t="e">
        <f>+D52-D59</f>
        <v>#REF!</v>
      </c>
      <c r="E60" s="116"/>
    </row>
    <row r="61" spans="1:9" ht="15.75" thickTop="1">
      <c r="A61" s="118"/>
      <c r="C61" s="114"/>
      <c r="D61" s="114"/>
      <c r="E61" s="114"/>
    </row>
    <row r="62" spans="1:9">
      <c r="C62" s="119"/>
      <c r="D62" s="119"/>
      <c r="E62" s="119"/>
    </row>
    <row r="64" spans="1:9">
      <c r="B64" s="120"/>
      <c r="C64" s="121"/>
      <c r="D64" s="121"/>
      <c r="E64" s="121"/>
    </row>
    <row r="65" spans="2:5">
      <c r="B65" s="120"/>
      <c r="C65" s="122"/>
      <c r="D65" s="122"/>
      <c r="E65" s="122"/>
    </row>
    <row r="66" spans="2:5">
      <c r="B66" s="12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Q67"/>
  <sheetViews>
    <sheetView workbookViewId="0">
      <pane xSplit="1" ySplit="3" topLeftCell="B4" activePane="bottomRight" state="frozen"/>
      <selection activeCell="F52" sqref="F52"/>
      <selection pane="topRight" activeCell="F52" sqref="F52"/>
      <selection pane="bottomLeft" activeCell="F52" sqref="F52"/>
      <selection pane="bottomRight" activeCell="F52" sqref="F52"/>
    </sheetView>
  </sheetViews>
  <sheetFormatPr baseColWidth="10" defaultColWidth="9.140625" defaultRowHeight="15"/>
  <cols>
    <col min="1" max="1" width="28.5703125" style="41" customWidth="1"/>
    <col min="2" max="2" width="13.42578125" style="41" customWidth="1"/>
    <col min="3" max="3" width="12.5703125" style="41" customWidth="1"/>
    <col min="4" max="4" width="14" style="41" customWidth="1"/>
    <col min="5" max="5" width="11.7109375" style="41" customWidth="1"/>
    <col min="6" max="6" width="12.28515625" style="41" customWidth="1"/>
    <col min="7" max="7" width="12.5703125" style="41" customWidth="1"/>
    <col min="8" max="8" width="11" style="41" customWidth="1"/>
    <col min="9" max="9" width="13.7109375" style="41" customWidth="1"/>
    <col min="10" max="10" width="15.140625" style="41" customWidth="1"/>
    <col min="11" max="11" width="12.85546875" style="41" customWidth="1"/>
    <col min="12" max="12" width="11.28515625" style="41" customWidth="1"/>
    <col min="13" max="13" width="13.42578125" style="41" bestFit="1" customWidth="1"/>
    <col min="14" max="14" width="13.28515625" style="41" customWidth="1"/>
    <col min="15" max="15" width="12.7109375" style="41" customWidth="1"/>
    <col min="16" max="16" width="13.5703125" style="41" customWidth="1"/>
    <col min="17" max="17" width="13.140625" style="41" customWidth="1"/>
    <col min="18" max="19" width="14.140625" style="41" bestFit="1" customWidth="1"/>
    <col min="20" max="251" width="9.140625" style="41"/>
    <col min="252" max="252" width="28.5703125" style="41" customWidth="1"/>
    <col min="253" max="253" width="13.42578125" style="41" customWidth="1"/>
    <col min="254" max="255" width="12.5703125" style="41" customWidth="1"/>
    <col min="256" max="256" width="14" style="41" customWidth="1"/>
    <col min="257" max="257" width="11.7109375" style="41" customWidth="1"/>
    <col min="258" max="258" width="11.5703125" style="41" customWidth="1"/>
    <col min="259" max="259" width="12.28515625" style="41" customWidth="1"/>
    <col min="260" max="260" width="13.140625" style="41" customWidth="1"/>
    <col min="261" max="261" width="12.5703125" style="41" customWidth="1"/>
    <col min="262" max="262" width="11" style="41" customWidth="1"/>
    <col min="263" max="263" width="13.7109375" style="41" customWidth="1"/>
    <col min="264" max="264" width="15.140625" style="41" customWidth="1"/>
    <col min="265" max="266" width="11.28515625" style="41" customWidth="1"/>
    <col min="267" max="267" width="10.7109375" style="41" customWidth="1"/>
    <col min="268" max="268" width="10.28515625" style="41" bestFit="1" customWidth="1"/>
    <col min="269" max="269" width="10.28515625" style="41" customWidth="1"/>
    <col min="270" max="270" width="9.140625" style="41" customWidth="1"/>
    <col min="271" max="271" width="12.7109375" style="41" customWidth="1"/>
    <col min="272" max="272" width="13.5703125" style="41" customWidth="1"/>
    <col min="273" max="273" width="13.140625" style="41" customWidth="1"/>
    <col min="274" max="275" width="14.140625" style="41" bestFit="1" customWidth="1"/>
    <col min="276" max="507" width="9.140625" style="41"/>
    <col min="508" max="508" width="28.5703125" style="41" customWidth="1"/>
    <col min="509" max="509" width="13.42578125" style="41" customWidth="1"/>
    <col min="510" max="511" width="12.5703125" style="41" customWidth="1"/>
    <col min="512" max="512" width="14" style="41" customWidth="1"/>
    <col min="513" max="513" width="11.7109375" style="41" customWidth="1"/>
    <col min="514" max="514" width="11.5703125" style="41" customWidth="1"/>
    <col min="515" max="515" width="12.28515625" style="41" customWidth="1"/>
    <col min="516" max="516" width="13.140625" style="41" customWidth="1"/>
    <col min="517" max="517" width="12.5703125" style="41" customWidth="1"/>
    <col min="518" max="518" width="11" style="41" customWidth="1"/>
    <col min="519" max="519" width="13.7109375" style="41" customWidth="1"/>
    <col min="520" max="520" width="15.140625" style="41" customWidth="1"/>
    <col min="521" max="522" width="11.28515625" style="41" customWidth="1"/>
    <col min="523" max="523" width="10.7109375" style="41" customWidth="1"/>
    <col min="524" max="524" width="10.28515625" style="41" bestFit="1" customWidth="1"/>
    <col min="525" max="525" width="10.28515625" style="41" customWidth="1"/>
    <col min="526" max="526" width="9.140625" style="41" customWidth="1"/>
    <col min="527" max="527" width="12.7109375" style="41" customWidth="1"/>
    <col min="528" max="528" width="13.5703125" style="41" customWidth="1"/>
    <col min="529" max="529" width="13.140625" style="41" customWidth="1"/>
    <col min="530" max="531" width="14.140625" style="41" bestFit="1" customWidth="1"/>
    <col min="532" max="763" width="9.140625" style="41"/>
    <col min="764" max="764" width="28.5703125" style="41" customWidth="1"/>
    <col min="765" max="765" width="13.42578125" style="41" customWidth="1"/>
    <col min="766" max="767" width="12.5703125" style="41" customWidth="1"/>
    <col min="768" max="768" width="14" style="41" customWidth="1"/>
    <col min="769" max="769" width="11.7109375" style="41" customWidth="1"/>
    <col min="770" max="770" width="11.5703125" style="41" customWidth="1"/>
    <col min="771" max="771" width="12.28515625" style="41" customWidth="1"/>
    <col min="772" max="772" width="13.140625" style="41" customWidth="1"/>
    <col min="773" max="773" width="12.5703125" style="41" customWidth="1"/>
    <col min="774" max="774" width="11" style="41" customWidth="1"/>
    <col min="775" max="775" width="13.7109375" style="41" customWidth="1"/>
    <col min="776" max="776" width="15.140625" style="41" customWidth="1"/>
    <col min="777" max="778" width="11.28515625" style="41" customWidth="1"/>
    <col min="779" max="779" width="10.7109375" style="41" customWidth="1"/>
    <col min="780" max="780" width="10.28515625" style="41" bestFit="1" customWidth="1"/>
    <col min="781" max="781" width="10.28515625" style="41" customWidth="1"/>
    <col min="782" max="782" width="9.140625" style="41" customWidth="1"/>
    <col min="783" max="783" width="12.7109375" style="41" customWidth="1"/>
    <col min="784" max="784" width="13.5703125" style="41" customWidth="1"/>
    <col min="785" max="785" width="13.140625" style="41" customWidth="1"/>
    <col min="786" max="787" width="14.140625" style="41" bestFit="1" customWidth="1"/>
    <col min="788" max="1019" width="9.140625" style="41"/>
    <col min="1020" max="1020" width="28.5703125" style="41" customWidth="1"/>
    <col min="1021" max="1021" width="13.42578125" style="41" customWidth="1"/>
    <col min="1022" max="1023" width="12.5703125" style="41" customWidth="1"/>
    <col min="1024" max="1024" width="14" style="41" customWidth="1"/>
    <col min="1025" max="1025" width="11.7109375" style="41" customWidth="1"/>
    <col min="1026" max="1026" width="11.5703125" style="41" customWidth="1"/>
    <col min="1027" max="1027" width="12.28515625" style="41" customWidth="1"/>
    <col min="1028" max="1028" width="13.140625" style="41" customWidth="1"/>
    <col min="1029" max="1029" width="12.5703125" style="41" customWidth="1"/>
    <col min="1030" max="1030" width="11" style="41" customWidth="1"/>
    <col min="1031" max="1031" width="13.7109375" style="41" customWidth="1"/>
    <col min="1032" max="1032" width="15.140625" style="41" customWidth="1"/>
    <col min="1033" max="1034" width="11.28515625" style="41" customWidth="1"/>
    <col min="1035" max="1035" width="10.7109375" style="41" customWidth="1"/>
    <col min="1036" max="1036" width="10.28515625" style="41" bestFit="1" customWidth="1"/>
    <col min="1037" max="1037" width="10.28515625" style="41" customWidth="1"/>
    <col min="1038" max="1038" width="9.140625" style="41" customWidth="1"/>
    <col min="1039" max="1039" width="12.7109375" style="41" customWidth="1"/>
    <col min="1040" max="1040" width="13.5703125" style="41" customWidth="1"/>
    <col min="1041" max="1041" width="13.140625" style="41" customWidth="1"/>
    <col min="1042" max="1043" width="14.140625" style="41" bestFit="1" customWidth="1"/>
    <col min="1044" max="1275" width="9.140625" style="41"/>
    <col min="1276" max="1276" width="28.5703125" style="41" customWidth="1"/>
    <col min="1277" max="1277" width="13.42578125" style="41" customWidth="1"/>
    <col min="1278" max="1279" width="12.5703125" style="41" customWidth="1"/>
    <col min="1280" max="1280" width="14" style="41" customWidth="1"/>
    <col min="1281" max="1281" width="11.7109375" style="41" customWidth="1"/>
    <col min="1282" max="1282" width="11.5703125" style="41" customWidth="1"/>
    <col min="1283" max="1283" width="12.28515625" style="41" customWidth="1"/>
    <col min="1284" max="1284" width="13.140625" style="41" customWidth="1"/>
    <col min="1285" max="1285" width="12.5703125" style="41" customWidth="1"/>
    <col min="1286" max="1286" width="11" style="41" customWidth="1"/>
    <col min="1287" max="1287" width="13.7109375" style="41" customWidth="1"/>
    <col min="1288" max="1288" width="15.140625" style="41" customWidth="1"/>
    <col min="1289" max="1290" width="11.28515625" style="41" customWidth="1"/>
    <col min="1291" max="1291" width="10.7109375" style="41" customWidth="1"/>
    <col min="1292" max="1292" width="10.28515625" style="41" bestFit="1" customWidth="1"/>
    <col min="1293" max="1293" width="10.28515625" style="41" customWidth="1"/>
    <col min="1294" max="1294" width="9.140625" style="41" customWidth="1"/>
    <col min="1295" max="1295" width="12.7109375" style="41" customWidth="1"/>
    <col min="1296" max="1296" width="13.5703125" style="41" customWidth="1"/>
    <col min="1297" max="1297" width="13.140625" style="41" customWidth="1"/>
    <col min="1298" max="1299" width="14.140625" style="41" bestFit="1" customWidth="1"/>
    <col min="1300" max="1531" width="9.140625" style="41"/>
    <col min="1532" max="1532" width="28.5703125" style="41" customWidth="1"/>
    <col min="1533" max="1533" width="13.42578125" style="41" customWidth="1"/>
    <col min="1534" max="1535" width="12.5703125" style="41" customWidth="1"/>
    <col min="1536" max="1536" width="14" style="41" customWidth="1"/>
    <col min="1537" max="1537" width="11.7109375" style="41" customWidth="1"/>
    <col min="1538" max="1538" width="11.5703125" style="41" customWidth="1"/>
    <col min="1539" max="1539" width="12.28515625" style="41" customWidth="1"/>
    <col min="1540" max="1540" width="13.140625" style="41" customWidth="1"/>
    <col min="1541" max="1541" width="12.5703125" style="41" customWidth="1"/>
    <col min="1542" max="1542" width="11" style="41" customWidth="1"/>
    <col min="1543" max="1543" width="13.7109375" style="41" customWidth="1"/>
    <col min="1544" max="1544" width="15.140625" style="41" customWidth="1"/>
    <col min="1545" max="1546" width="11.28515625" style="41" customWidth="1"/>
    <col min="1547" max="1547" width="10.7109375" style="41" customWidth="1"/>
    <col min="1548" max="1548" width="10.28515625" style="41" bestFit="1" customWidth="1"/>
    <col min="1549" max="1549" width="10.28515625" style="41" customWidth="1"/>
    <col min="1550" max="1550" width="9.140625" style="41" customWidth="1"/>
    <col min="1551" max="1551" width="12.7109375" style="41" customWidth="1"/>
    <col min="1552" max="1552" width="13.5703125" style="41" customWidth="1"/>
    <col min="1553" max="1553" width="13.140625" style="41" customWidth="1"/>
    <col min="1554" max="1555" width="14.140625" style="41" bestFit="1" customWidth="1"/>
    <col min="1556" max="1787" width="9.140625" style="41"/>
    <col min="1788" max="1788" width="28.5703125" style="41" customWidth="1"/>
    <col min="1789" max="1789" width="13.42578125" style="41" customWidth="1"/>
    <col min="1790" max="1791" width="12.5703125" style="41" customWidth="1"/>
    <col min="1792" max="1792" width="14" style="41" customWidth="1"/>
    <col min="1793" max="1793" width="11.7109375" style="41" customWidth="1"/>
    <col min="1794" max="1794" width="11.5703125" style="41" customWidth="1"/>
    <col min="1795" max="1795" width="12.28515625" style="41" customWidth="1"/>
    <col min="1796" max="1796" width="13.140625" style="41" customWidth="1"/>
    <col min="1797" max="1797" width="12.5703125" style="41" customWidth="1"/>
    <col min="1798" max="1798" width="11" style="41" customWidth="1"/>
    <col min="1799" max="1799" width="13.7109375" style="41" customWidth="1"/>
    <col min="1800" max="1800" width="15.140625" style="41" customWidth="1"/>
    <col min="1801" max="1802" width="11.28515625" style="41" customWidth="1"/>
    <col min="1803" max="1803" width="10.7109375" style="41" customWidth="1"/>
    <col min="1804" max="1804" width="10.28515625" style="41" bestFit="1" customWidth="1"/>
    <col min="1805" max="1805" width="10.28515625" style="41" customWidth="1"/>
    <col min="1806" max="1806" width="9.140625" style="41" customWidth="1"/>
    <col min="1807" max="1807" width="12.7109375" style="41" customWidth="1"/>
    <col min="1808" max="1808" width="13.5703125" style="41" customWidth="1"/>
    <col min="1809" max="1809" width="13.140625" style="41" customWidth="1"/>
    <col min="1810" max="1811" width="14.140625" style="41" bestFit="1" customWidth="1"/>
    <col min="1812" max="2043" width="9.140625" style="41"/>
    <col min="2044" max="2044" width="28.5703125" style="41" customWidth="1"/>
    <col min="2045" max="2045" width="13.42578125" style="41" customWidth="1"/>
    <col min="2046" max="2047" width="12.5703125" style="41" customWidth="1"/>
    <col min="2048" max="2048" width="14" style="41" customWidth="1"/>
    <col min="2049" max="2049" width="11.7109375" style="41" customWidth="1"/>
    <col min="2050" max="2050" width="11.5703125" style="41" customWidth="1"/>
    <col min="2051" max="2051" width="12.28515625" style="41" customWidth="1"/>
    <col min="2052" max="2052" width="13.140625" style="41" customWidth="1"/>
    <col min="2053" max="2053" width="12.5703125" style="41" customWidth="1"/>
    <col min="2054" max="2054" width="11" style="41" customWidth="1"/>
    <col min="2055" max="2055" width="13.7109375" style="41" customWidth="1"/>
    <col min="2056" max="2056" width="15.140625" style="41" customWidth="1"/>
    <col min="2057" max="2058" width="11.28515625" style="41" customWidth="1"/>
    <col min="2059" max="2059" width="10.7109375" style="41" customWidth="1"/>
    <col min="2060" max="2060" width="10.28515625" style="41" bestFit="1" customWidth="1"/>
    <col min="2061" max="2061" width="10.28515625" style="41" customWidth="1"/>
    <col min="2062" max="2062" width="9.140625" style="41" customWidth="1"/>
    <col min="2063" max="2063" width="12.7109375" style="41" customWidth="1"/>
    <col min="2064" max="2064" width="13.5703125" style="41" customWidth="1"/>
    <col min="2065" max="2065" width="13.140625" style="41" customWidth="1"/>
    <col min="2066" max="2067" width="14.140625" style="41" bestFit="1" customWidth="1"/>
    <col min="2068" max="2299" width="9.140625" style="41"/>
    <col min="2300" max="2300" width="28.5703125" style="41" customWidth="1"/>
    <col min="2301" max="2301" width="13.42578125" style="41" customWidth="1"/>
    <col min="2302" max="2303" width="12.5703125" style="41" customWidth="1"/>
    <col min="2304" max="2304" width="14" style="41" customWidth="1"/>
    <col min="2305" max="2305" width="11.7109375" style="41" customWidth="1"/>
    <col min="2306" max="2306" width="11.5703125" style="41" customWidth="1"/>
    <col min="2307" max="2307" width="12.28515625" style="41" customWidth="1"/>
    <col min="2308" max="2308" width="13.140625" style="41" customWidth="1"/>
    <col min="2309" max="2309" width="12.5703125" style="41" customWidth="1"/>
    <col min="2310" max="2310" width="11" style="41" customWidth="1"/>
    <col min="2311" max="2311" width="13.7109375" style="41" customWidth="1"/>
    <col min="2312" max="2312" width="15.140625" style="41" customWidth="1"/>
    <col min="2313" max="2314" width="11.28515625" style="41" customWidth="1"/>
    <col min="2315" max="2315" width="10.7109375" style="41" customWidth="1"/>
    <col min="2316" max="2316" width="10.28515625" style="41" bestFit="1" customWidth="1"/>
    <col min="2317" max="2317" width="10.28515625" style="41" customWidth="1"/>
    <col min="2318" max="2318" width="9.140625" style="41" customWidth="1"/>
    <col min="2319" max="2319" width="12.7109375" style="41" customWidth="1"/>
    <col min="2320" max="2320" width="13.5703125" style="41" customWidth="1"/>
    <col min="2321" max="2321" width="13.140625" style="41" customWidth="1"/>
    <col min="2322" max="2323" width="14.140625" style="41" bestFit="1" customWidth="1"/>
    <col min="2324" max="2555" width="9.140625" style="41"/>
    <col min="2556" max="2556" width="28.5703125" style="41" customWidth="1"/>
    <col min="2557" max="2557" width="13.42578125" style="41" customWidth="1"/>
    <col min="2558" max="2559" width="12.5703125" style="41" customWidth="1"/>
    <col min="2560" max="2560" width="14" style="41" customWidth="1"/>
    <col min="2561" max="2561" width="11.7109375" style="41" customWidth="1"/>
    <col min="2562" max="2562" width="11.5703125" style="41" customWidth="1"/>
    <col min="2563" max="2563" width="12.28515625" style="41" customWidth="1"/>
    <col min="2564" max="2564" width="13.140625" style="41" customWidth="1"/>
    <col min="2565" max="2565" width="12.5703125" style="41" customWidth="1"/>
    <col min="2566" max="2566" width="11" style="41" customWidth="1"/>
    <col min="2567" max="2567" width="13.7109375" style="41" customWidth="1"/>
    <col min="2568" max="2568" width="15.140625" style="41" customWidth="1"/>
    <col min="2569" max="2570" width="11.28515625" style="41" customWidth="1"/>
    <col min="2571" max="2571" width="10.7109375" style="41" customWidth="1"/>
    <col min="2572" max="2572" width="10.28515625" style="41" bestFit="1" customWidth="1"/>
    <col min="2573" max="2573" width="10.28515625" style="41" customWidth="1"/>
    <col min="2574" max="2574" width="9.140625" style="41" customWidth="1"/>
    <col min="2575" max="2575" width="12.7109375" style="41" customWidth="1"/>
    <col min="2576" max="2576" width="13.5703125" style="41" customWidth="1"/>
    <col min="2577" max="2577" width="13.140625" style="41" customWidth="1"/>
    <col min="2578" max="2579" width="14.140625" style="41" bestFit="1" customWidth="1"/>
    <col min="2580" max="2811" width="9.140625" style="41"/>
    <col min="2812" max="2812" width="28.5703125" style="41" customWidth="1"/>
    <col min="2813" max="2813" width="13.42578125" style="41" customWidth="1"/>
    <col min="2814" max="2815" width="12.5703125" style="41" customWidth="1"/>
    <col min="2816" max="2816" width="14" style="41" customWidth="1"/>
    <col min="2817" max="2817" width="11.7109375" style="41" customWidth="1"/>
    <col min="2818" max="2818" width="11.5703125" style="41" customWidth="1"/>
    <col min="2819" max="2819" width="12.28515625" style="41" customWidth="1"/>
    <col min="2820" max="2820" width="13.140625" style="41" customWidth="1"/>
    <col min="2821" max="2821" width="12.5703125" style="41" customWidth="1"/>
    <col min="2822" max="2822" width="11" style="41" customWidth="1"/>
    <col min="2823" max="2823" width="13.7109375" style="41" customWidth="1"/>
    <col min="2824" max="2824" width="15.140625" style="41" customWidth="1"/>
    <col min="2825" max="2826" width="11.28515625" style="41" customWidth="1"/>
    <col min="2827" max="2827" width="10.7109375" style="41" customWidth="1"/>
    <col min="2828" max="2828" width="10.28515625" style="41" bestFit="1" customWidth="1"/>
    <col min="2829" max="2829" width="10.28515625" style="41" customWidth="1"/>
    <col min="2830" max="2830" width="9.140625" style="41" customWidth="1"/>
    <col min="2831" max="2831" width="12.7109375" style="41" customWidth="1"/>
    <col min="2832" max="2832" width="13.5703125" style="41" customWidth="1"/>
    <col min="2833" max="2833" width="13.140625" style="41" customWidth="1"/>
    <col min="2834" max="2835" width="14.140625" style="41" bestFit="1" customWidth="1"/>
    <col min="2836" max="3067" width="9.140625" style="41"/>
    <col min="3068" max="3068" width="28.5703125" style="41" customWidth="1"/>
    <col min="3069" max="3069" width="13.42578125" style="41" customWidth="1"/>
    <col min="3070" max="3071" width="12.5703125" style="41" customWidth="1"/>
    <col min="3072" max="3072" width="14" style="41" customWidth="1"/>
    <col min="3073" max="3073" width="11.7109375" style="41" customWidth="1"/>
    <col min="3074" max="3074" width="11.5703125" style="41" customWidth="1"/>
    <col min="3075" max="3075" width="12.28515625" style="41" customWidth="1"/>
    <col min="3076" max="3076" width="13.140625" style="41" customWidth="1"/>
    <col min="3077" max="3077" width="12.5703125" style="41" customWidth="1"/>
    <col min="3078" max="3078" width="11" style="41" customWidth="1"/>
    <col min="3079" max="3079" width="13.7109375" style="41" customWidth="1"/>
    <col min="3080" max="3080" width="15.140625" style="41" customWidth="1"/>
    <col min="3081" max="3082" width="11.28515625" style="41" customWidth="1"/>
    <col min="3083" max="3083" width="10.7109375" style="41" customWidth="1"/>
    <col min="3084" max="3084" width="10.28515625" style="41" bestFit="1" customWidth="1"/>
    <col min="3085" max="3085" width="10.28515625" style="41" customWidth="1"/>
    <col min="3086" max="3086" width="9.140625" style="41" customWidth="1"/>
    <col min="3087" max="3087" width="12.7109375" style="41" customWidth="1"/>
    <col min="3088" max="3088" width="13.5703125" style="41" customWidth="1"/>
    <col min="3089" max="3089" width="13.140625" style="41" customWidth="1"/>
    <col min="3090" max="3091" width="14.140625" style="41" bestFit="1" customWidth="1"/>
    <col min="3092" max="3323" width="9.140625" style="41"/>
    <col min="3324" max="3324" width="28.5703125" style="41" customWidth="1"/>
    <col min="3325" max="3325" width="13.42578125" style="41" customWidth="1"/>
    <col min="3326" max="3327" width="12.5703125" style="41" customWidth="1"/>
    <col min="3328" max="3328" width="14" style="41" customWidth="1"/>
    <col min="3329" max="3329" width="11.7109375" style="41" customWidth="1"/>
    <col min="3330" max="3330" width="11.5703125" style="41" customWidth="1"/>
    <col min="3331" max="3331" width="12.28515625" style="41" customWidth="1"/>
    <col min="3332" max="3332" width="13.140625" style="41" customWidth="1"/>
    <col min="3333" max="3333" width="12.5703125" style="41" customWidth="1"/>
    <col min="3334" max="3334" width="11" style="41" customWidth="1"/>
    <col min="3335" max="3335" width="13.7109375" style="41" customWidth="1"/>
    <col min="3336" max="3336" width="15.140625" style="41" customWidth="1"/>
    <col min="3337" max="3338" width="11.28515625" style="41" customWidth="1"/>
    <col min="3339" max="3339" width="10.7109375" style="41" customWidth="1"/>
    <col min="3340" max="3340" width="10.28515625" style="41" bestFit="1" customWidth="1"/>
    <col min="3341" max="3341" width="10.28515625" style="41" customWidth="1"/>
    <col min="3342" max="3342" width="9.140625" style="41" customWidth="1"/>
    <col min="3343" max="3343" width="12.7109375" style="41" customWidth="1"/>
    <col min="3344" max="3344" width="13.5703125" style="41" customWidth="1"/>
    <col min="3345" max="3345" width="13.140625" style="41" customWidth="1"/>
    <col min="3346" max="3347" width="14.140625" style="41" bestFit="1" customWidth="1"/>
    <col min="3348" max="3579" width="9.140625" style="41"/>
    <col min="3580" max="3580" width="28.5703125" style="41" customWidth="1"/>
    <col min="3581" max="3581" width="13.42578125" style="41" customWidth="1"/>
    <col min="3582" max="3583" width="12.5703125" style="41" customWidth="1"/>
    <col min="3584" max="3584" width="14" style="41" customWidth="1"/>
    <col min="3585" max="3585" width="11.7109375" style="41" customWidth="1"/>
    <col min="3586" max="3586" width="11.5703125" style="41" customWidth="1"/>
    <col min="3587" max="3587" width="12.28515625" style="41" customWidth="1"/>
    <col min="3588" max="3588" width="13.140625" style="41" customWidth="1"/>
    <col min="3589" max="3589" width="12.5703125" style="41" customWidth="1"/>
    <col min="3590" max="3590" width="11" style="41" customWidth="1"/>
    <col min="3591" max="3591" width="13.7109375" style="41" customWidth="1"/>
    <col min="3592" max="3592" width="15.140625" style="41" customWidth="1"/>
    <col min="3593" max="3594" width="11.28515625" style="41" customWidth="1"/>
    <col min="3595" max="3595" width="10.7109375" style="41" customWidth="1"/>
    <col min="3596" max="3596" width="10.28515625" style="41" bestFit="1" customWidth="1"/>
    <col min="3597" max="3597" width="10.28515625" style="41" customWidth="1"/>
    <col min="3598" max="3598" width="9.140625" style="41" customWidth="1"/>
    <col min="3599" max="3599" width="12.7109375" style="41" customWidth="1"/>
    <col min="3600" max="3600" width="13.5703125" style="41" customWidth="1"/>
    <col min="3601" max="3601" width="13.140625" style="41" customWidth="1"/>
    <col min="3602" max="3603" width="14.140625" style="41" bestFit="1" customWidth="1"/>
    <col min="3604" max="3835" width="9.140625" style="41"/>
    <col min="3836" max="3836" width="28.5703125" style="41" customWidth="1"/>
    <col min="3837" max="3837" width="13.42578125" style="41" customWidth="1"/>
    <col min="3838" max="3839" width="12.5703125" style="41" customWidth="1"/>
    <col min="3840" max="3840" width="14" style="41" customWidth="1"/>
    <col min="3841" max="3841" width="11.7109375" style="41" customWidth="1"/>
    <col min="3842" max="3842" width="11.5703125" style="41" customWidth="1"/>
    <col min="3843" max="3843" width="12.28515625" style="41" customWidth="1"/>
    <col min="3844" max="3844" width="13.140625" style="41" customWidth="1"/>
    <col min="3845" max="3845" width="12.5703125" style="41" customWidth="1"/>
    <col min="3846" max="3846" width="11" style="41" customWidth="1"/>
    <col min="3847" max="3847" width="13.7109375" style="41" customWidth="1"/>
    <col min="3848" max="3848" width="15.140625" style="41" customWidth="1"/>
    <col min="3849" max="3850" width="11.28515625" style="41" customWidth="1"/>
    <col min="3851" max="3851" width="10.7109375" style="41" customWidth="1"/>
    <col min="3852" max="3852" width="10.28515625" style="41" bestFit="1" customWidth="1"/>
    <col min="3853" max="3853" width="10.28515625" style="41" customWidth="1"/>
    <col min="3854" max="3854" width="9.140625" style="41" customWidth="1"/>
    <col min="3855" max="3855" width="12.7109375" style="41" customWidth="1"/>
    <col min="3856" max="3856" width="13.5703125" style="41" customWidth="1"/>
    <col min="3857" max="3857" width="13.140625" style="41" customWidth="1"/>
    <col min="3858" max="3859" width="14.140625" style="41" bestFit="1" customWidth="1"/>
    <col min="3860" max="4091" width="9.140625" style="41"/>
    <col min="4092" max="4092" width="28.5703125" style="41" customWidth="1"/>
    <col min="4093" max="4093" width="13.42578125" style="41" customWidth="1"/>
    <col min="4094" max="4095" width="12.5703125" style="41" customWidth="1"/>
    <col min="4096" max="4096" width="14" style="41" customWidth="1"/>
    <col min="4097" max="4097" width="11.7109375" style="41" customWidth="1"/>
    <col min="4098" max="4098" width="11.5703125" style="41" customWidth="1"/>
    <col min="4099" max="4099" width="12.28515625" style="41" customWidth="1"/>
    <col min="4100" max="4100" width="13.140625" style="41" customWidth="1"/>
    <col min="4101" max="4101" width="12.5703125" style="41" customWidth="1"/>
    <col min="4102" max="4102" width="11" style="41" customWidth="1"/>
    <col min="4103" max="4103" width="13.7109375" style="41" customWidth="1"/>
    <col min="4104" max="4104" width="15.140625" style="41" customWidth="1"/>
    <col min="4105" max="4106" width="11.28515625" style="41" customWidth="1"/>
    <col min="4107" max="4107" width="10.7109375" style="41" customWidth="1"/>
    <col min="4108" max="4108" width="10.28515625" style="41" bestFit="1" customWidth="1"/>
    <col min="4109" max="4109" width="10.28515625" style="41" customWidth="1"/>
    <col min="4110" max="4110" width="9.140625" style="41" customWidth="1"/>
    <col min="4111" max="4111" width="12.7109375" style="41" customWidth="1"/>
    <col min="4112" max="4112" width="13.5703125" style="41" customWidth="1"/>
    <col min="4113" max="4113" width="13.140625" style="41" customWidth="1"/>
    <col min="4114" max="4115" width="14.140625" style="41" bestFit="1" customWidth="1"/>
    <col min="4116" max="4347" width="9.140625" style="41"/>
    <col min="4348" max="4348" width="28.5703125" style="41" customWidth="1"/>
    <col min="4349" max="4349" width="13.42578125" style="41" customWidth="1"/>
    <col min="4350" max="4351" width="12.5703125" style="41" customWidth="1"/>
    <col min="4352" max="4352" width="14" style="41" customWidth="1"/>
    <col min="4353" max="4353" width="11.7109375" style="41" customWidth="1"/>
    <col min="4354" max="4354" width="11.5703125" style="41" customWidth="1"/>
    <col min="4355" max="4355" width="12.28515625" style="41" customWidth="1"/>
    <col min="4356" max="4356" width="13.140625" style="41" customWidth="1"/>
    <col min="4357" max="4357" width="12.5703125" style="41" customWidth="1"/>
    <col min="4358" max="4358" width="11" style="41" customWidth="1"/>
    <col min="4359" max="4359" width="13.7109375" style="41" customWidth="1"/>
    <col min="4360" max="4360" width="15.140625" style="41" customWidth="1"/>
    <col min="4361" max="4362" width="11.28515625" style="41" customWidth="1"/>
    <col min="4363" max="4363" width="10.7109375" style="41" customWidth="1"/>
    <col min="4364" max="4364" width="10.28515625" style="41" bestFit="1" customWidth="1"/>
    <col min="4365" max="4365" width="10.28515625" style="41" customWidth="1"/>
    <col min="4366" max="4366" width="9.140625" style="41" customWidth="1"/>
    <col min="4367" max="4367" width="12.7109375" style="41" customWidth="1"/>
    <col min="4368" max="4368" width="13.5703125" style="41" customWidth="1"/>
    <col min="4369" max="4369" width="13.140625" style="41" customWidth="1"/>
    <col min="4370" max="4371" width="14.140625" style="41" bestFit="1" customWidth="1"/>
    <col min="4372" max="4603" width="9.140625" style="41"/>
    <col min="4604" max="4604" width="28.5703125" style="41" customWidth="1"/>
    <col min="4605" max="4605" width="13.42578125" style="41" customWidth="1"/>
    <col min="4606" max="4607" width="12.5703125" style="41" customWidth="1"/>
    <col min="4608" max="4608" width="14" style="41" customWidth="1"/>
    <col min="4609" max="4609" width="11.7109375" style="41" customWidth="1"/>
    <col min="4610" max="4610" width="11.5703125" style="41" customWidth="1"/>
    <col min="4611" max="4611" width="12.28515625" style="41" customWidth="1"/>
    <col min="4612" max="4612" width="13.140625" style="41" customWidth="1"/>
    <col min="4613" max="4613" width="12.5703125" style="41" customWidth="1"/>
    <col min="4614" max="4614" width="11" style="41" customWidth="1"/>
    <col min="4615" max="4615" width="13.7109375" style="41" customWidth="1"/>
    <col min="4616" max="4616" width="15.140625" style="41" customWidth="1"/>
    <col min="4617" max="4618" width="11.28515625" style="41" customWidth="1"/>
    <col min="4619" max="4619" width="10.7109375" style="41" customWidth="1"/>
    <col min="4620" max="4620" width="10.28515625" style="41" bestFit="1" customWidth="1"/>
    <col min="4621" max="4621" width="10.28515625" style="41" customWidth="1"/>
    <col min="4622" max="4622" width="9.140625" style="41" customWidth="1"/>
    <col min="4623" max="4623" width="12.7109375" style="41" customWidth="1"/>
    <col min="4624" max="4624" width="13.5703125" style="41" customWidth="1"/>
    <col min="4625" max="4625" width="13.140625" style="41" customWidth="1"/>
    <col min="4626" max="4627" width="14.140625" style="41" bestFit="1" customWidth="1"/>
    <col min="4628" max="4859" width="9.140625" style="41"/>
    <col min="4860" max="4860" width="28.5703125" style="41" customWidth="1"/>
    <col min="4861" max="4861" width="13.42578125" style="41" customWidth="1"/>
    <col min="4862" max="4863" width="12.5703125" style="41" customWidth="1"/>
    <col min="4864" max="4864" width="14" style="41" customWidth="1"/>
    <col min="4865" max="4865" width="11.7109375" style="41" customWidth="1"/>
    <col min="4866" max="4866" width="11.5703125" style="41" customWidth="1"/>
    <col min="4867" max="4867" width="12.28515625" style="41" customWidth="1"/>
    <col min="4868" max="4868" width="13.140625" style="41" customWidth="1"/>
    <col min="4869" max="4869" width="12.5703125" style="41" customWidth="1"/>
    <col min="4870" max="4870" width="11" style="41" customWidth="1"/>
    <col min="4871" max="4871" width="13.7109375" style="41" customWidth="1"/>
    <col min="4872" max="4872" width="15.140625" style="41" customWidth="1"/>
    <col min="4873" max="4874" width="11.28515625" style="41" customWidth="1"/>
    <col min="4875" max="4875" width="10.7109375" style="41" customWidth="1"/>
    <col min="4876" max="4876" width="10.28515625" style="41" bestFit="1" customWidth="1"/>
    <col min="4877" max="4877" width="10.28515625" style="41" customWidth="1"/>
    <col min="4878" max="4878" width="9.140625" style="41" customWidth="1"/>
    <col min="4879" max="4879" width="12.7109375" style="41" customWidth="1"/>
    <col min="4880" max="4880" width="13.5703125" style="41" customWidth="1"/>
    <col min="4881" max="4881" width="13.140625" style="41" customWidth="1"/>
    <col min="4882" max="4883" width="14.140625" style="41" bestFit="1" customWidth="1"/>
    <col min="4884" max="5115" width="9.140625" style="41"/>
    <col min="5116" max="5116" width="28.5703125" style="41" customWidth="1"/>
    <col min="5117" max="5117" width="13.42578125" style="41" customWidth="1"/>
    <col min="5118" max="5119" width="12.5703125" style="41" customWidth="1"/>
    <col min="5120" max="5120" width="14" style="41" customWidth="1"/>
    <col min="5121" max="5121" width="11.7109375" style="41" customWidth="1"/>
    <col min="5122" max="5122" width="11.5703125" style="41" customWidth="1"/>
    <col min="5123" max="5123" width="12.28515625" style="41" customWidth="1"/>
    <col min="5124" max="5124" width="13.140625" style="41" customWidth="1"/>
    <col min="5125" max="5125" width="12.5703125" style="41" customWidth="1"/>
    <col min="5126" max="5126" width="11" style="41" customWidth="1"/>
    <col min="5127" max="5127" width="13.7109375" style="41" customWidth="1"/>
    <col min="5128" max="5128" width="15.140625" style="41" customWidth="1"/>
    <col min="5129" max="5130" width="11.28515625" style="41" customWidth="1"/>
    <col min="5131" max="5131" width="10.7109375" style="41" customWidth="1"/>
    <col min="5132" max="5132" width="10.28515625" style="41" bestFit="1" customWidth="1"/>
    <col min="5133" max="5133" width="10.28515625" style="41" customWidth="1"/>
    <col min="5134" max="5134" width="9.140625" style="41" customWidth="1"/>
    <col min="5135" max="5135" width="12.7109375" style="41" customWidth="1"/>
    <col min="5136" max="5136" width="13.5703125" style="41" customWidth="1"/>
    <col min="5137" max="5137" width="13.140625" style="41" customWidth="1"/>
    <col min="5138" max="5139" width="14.140625" style="41" bestFit="1" customWidth="1"/>
    <col min="5140" max="5371" width="9.140625" style="41"/>
    <col min="5372" max="5372" width="28.5703125" style="41" customWidth="1"/>
    <col min="5373" max="5373" width="13.42578125" style="41" customWidth="1"/>
    <col min="5374" max="5375" width="12.5703125" style="41" customWidth="1"/>
    <col min="5376" max="5376" width="14" style="41" customWidth="1"/>
    <col min="5377" max="5377" width="11.7109375" style="41" customWidth="1"/>
    <col min="5378" max="5378" width="11.5703125" style="41" customWidth="1"/>
    <col min="5379" max="5379" width="12.28515625" style="41" customWidth="1"/>
    <col min="5380" max="5380" width="13.140625" style="41" customWidth="1"/>
    <col min="5381" max="5381" width="12.5703125" style="41" customWidth="1"/>
    <col min="5382" max="5382" width="11" style="41" customWidth="1"/>
    <col min="5383" max="5383" width="13.7109375" style="41" customWidth="1"/>
    <col min="5384" max="5384" width="15.140625" style="41" customWidth="1"/>
    <col min="5385" max="5386" width="11.28515625" style="41" customWidth="1"/>
    <col min="5387" max="5387" width="10.7109375" style="41" customWidth="1"/>
    <col min="5388" max="5388" width="10.28515625" style="41" bestFit="1" customWidth="1"/>
    <col min="5389" max="5389" width="10.28515625" style="41" customWidth="1"/>
    <col min="5390" max="5390" width="9.140625" style="41" customWidth="1"/>
    <col min="5391" max="5391" width="12.7109375" style="41" customWidth="1"/>
    <col min="5392" max="5392" width="13.5703125" style="41" customWidth="1"/>
    <col min="5393" max="5393" width="13.140625" style="41" customWidth="1"/>
    <col min="5394" max="5395" width="14.140625" style="41" bestFit="1" customWidth="1"/>
    <col min="5396" max="5627" width="9.140625" style="41"/>
    <col min="5628" max="5628" width="28.5703125" style="41" customWidth="1"/>
    <col min="5629" max="5629" width="13.42578125" style="41" customWidth="1"/>
    <col min="5630" max="5631" width="12.5703125" style="41" customWidth="1"/>
    <col min="5632" max="5632" width="14" style="41" customWidth="1"/>
    <col min="5633" max="5633" width="11.7109375" style="41" customWidth="1"/>
    <col min="5634" max="5634" width="11.5703125" style="41" customWidth="1"/>
    <col min="5635" max="5635" width="12.28515625" style="41" customWidth="1"/>
    <col min="5636" max="5636" width="13.140625" style="41" customWidth="1"/>
    <col min="5637" max="5637" width="12.5703125" style="41" customWidth="1"/>
    <col min="5638" max="5638" width="11" style="41" customWidth="1"/>
    <col min="5639" max="5639" width="13.7109375" style="41" customWidth="1"/>
    <col min="5640" max="5640" width="15.140625" style="41" customWidth="1"/>
    <col min="5641" max="5642" width="11.28515625" style="41" customWidth="1"/>
    <col min="5643" max="5643" width="10.7109375" style="41" customWidth="1"/>
    <col min="5644" max="5644" width="10.28515625" style="41" bestFit="1" customWidth="1"/>
    <col min="5645" max="5645" width="10.28515625" style="41" customWidth="1"/>
    <col min="5646" max="5646" width="9.140625" style="41" customWidth="1"/>
    <col min="5647" max="5647" width="12.7109375" style="41" customWidth="1"/>
    <col min="5648" max="5648" width="13.5703125" style="41" customWidth="1"/>
    <col min="5649" max="5649" width="13.140625" style="41" customWidth="1"/>
    <col min="5650" max="5651" width="14.140625" style="41" bestFit="1" customWidth="1"/>
    <col min="5652" max="5883" width="9.140625" style="41"/>
    <col min="5884" max="5884" width="28.5703125" style="41" customWidth="1"/>
    <col min="5885" max="5885" width="13.42578125" style="41" customWidth="1"/>
    <col min="5886" max="5887" width="12.5703125" style="41" customWidth="1"/>
    <col min="5888" max="5888" width="14" style="41" customWidth="1"/>
    <col min="5889" max="5889" width="11.7109375" style="41" customWidth="1"/>
    <col min="5890" max="5890" width="11.5703125" style="41" customWidth="1"/>
    <col min="5891" max="5891" width="12.28515625" style="41" customWidth="1"/>
    <col min="5892" max="5892" width="13.140625" style="41" customWidth="1"/>
    <col min="5893" max="5893" width="12.5703125" style="41" customWidth="1"/>
    <col min="5894" max="5894" width="11" style="41" customWidth="1"/>
    <col min="5895" max="5895" width="13.7109375" style="41" customWidth="1"/>
    <col min="5896" max="5896" width="15.140625" style="41" customWidth="1"/>
    <col min="5897" max="5898" width="11.28515625" style="41" customWidth="1"/>
    <col min="5899" max="5899" width="10.7109375" style="41" customWidth="1"/>
    <col min="5900" max="5900" width="10.28515625" style="41" bestFit="1" customWidth="1"/>
    <col min="5901" max="5901" width="10.28515625" style="41" customWidth="1"/>
    <col min="5902" max="5902" width="9.140625" style="41" customWidth="1"/>
    <col min="5903" max="5903" width="12.7109375" style="41" customWidth="1"/>
    <col min="5904" max="5904" width="13.5703125" style="41" customWidth="1"/>
    <col min="5905" max="5905" width="13.140625" style="41" customWidth="1"/>
    <col min="5906" max="5907" width="14.140625" style="41" bestFit="1" customWidth="1"/>
    <col min="5908" max="6139" width="9.140625" style="41"/>
    <col min="6140" max="6140" width="28.5703125" style="41" customWidth="1"/>
    <col min="6141" max="6141" width="13.42578125" style="41" customWidth="1"/>
    <col min="6142" max="6143" width="12.5703125" style="41" customWidth="1"/>
    <col min="6144" max="6144" width="14" style="41" customWidth="1"/>
    <col min="6145" max="6145" width="11.7109375" style="41" customWidth="1"/>
    <col min="6146" max="6146" width="11.5703125" style="41" customWidth="1"/>
    <col min="6147" max="6147" width="12.28515625" style="41" customWidth="1"/>
    <col min="6148" max="6148" width="13.140625" style="41" customWidth="1"/>
    <col min="6149" max="6149" width="12.5703125" style="41" customWidth="1"/>
    <col min="6150" max="6150" width="11" style="41" customWidth="1"/>
    <col min="6151" max="6151" width="13.7109375" style="41" customWidth="1"/>
    <col min="6152" max="6152" width="15.140625" style="41" customWidth="1"/>
    <col min="6153" max="6154" width="11.28515625" style="41" customWidth="1"/>
    <col min="6155" max="6155" width="10.7109375" style="41" customWidth="1"/>
    <col min="6156" max="6156" width="10.28515625" style="41" bestFit="1" customWidth="1"/>
    <col min="6157" max="6157" width="10.28515625" style="41" customWidth="1"/>
    <col min="6158" max="6158" width="9.140625" style="41" customWidth="1"/>
    <col min="6159" max="6159" width="12.7109375" style="41" customWidth="1"/>
    <col min="6160" max="6160" width="13.5703125" style="41" customWidth="1"/>
    <col min="6161" max="6161" width="13.140625" style="41" customWidth="1"/>
    <col min="6162" max="6163" width="14.140625" style="41" bestFit="1" customWidth="1"/>
    <col min="6164" max="6395" width="9.140625" style="41"/>
    <col min="6396" max="6396" width="28.5703125" style="41" customWidth="1"/>
    <col min="6397" max="6397" width="13.42578125" style="41" customWidth="1"/>
    <col min="6398" max="6399" width="12.5703125" style="41" customWidth="1"/>
    <col min="6400" max="6400" width="14" style="41" customWidth="1"/>
    <col min="6401" max="6401" width="11.7109375" style="41" customWidth="1"/>
    <col min="6402" max="6402" width="11.5703125" style="41" customWidth="1"/>
    <col min="6403" max="6403" width="12.28515625" style="41" customWidth="1"/>
    <col min="6404" max="6404" width="13.140625" style="41" customWidth="1"/>
    <col min="6405" max="6405" width="12.5703125" style="41" customWidth="1"/>
    <col min="6406" max="6406" width="11" style="41" customWidth="1"/>
    <col min="6407" max="6407" width="13.7109375" style="41" customWidth="1"/>
    <col min="6408" max="6408" width="15.140625" style="41" customWidth="1"/>
    <col min="6409" max="6410" width="11.28515625" style="41" customWidth="1"/>
    <col min="6411" max="6411" width="10.7109375" style="41" customWidth="1"/>
    <col min="6412" max="6412" width="10.28515625" style="41" bestFit="1" customWidth="1"/>
    <col min="6413" max="6413" width="10.28515625" style="41" customWidth="1"/>
    <col min="6414" max="6414" width="9.140625" style="41" customWidth="1"/>
    <col min="6415" max="6415" width="12.7109375" style="41" customWidth="1"/>
    <col min="6416" max="6416" width="13.5703125" style="41" customWidth="1"/>
    <col min="6417" max="6417" width="13.140625" style="41" customWidth="1"/>
    <col min="6418" max="6419" width="14.140625" style="41" bestFit="1" customWidth="1"/>
    <col min="6420" max="6651" width="9.140625" style="41"/>
    <col min="6652" max="6652" width="28.5703125" style="41" customWidth="1"/>
    <col min="6653" max="6653" width="13.42578125" style="41" customWidth="1"/>
    <col min="6654" max="6655" width="12.5703125" style="41" customWidth="1"/>
    <col min="6656" max="6656" width="14" style="41" customWidth="1"/>
    <col min="6657" max="6657" width="11.7109375" style="41" customWidth="1"/>
    <col min="6658" max="6658" width="11.5703125" style="41" customWidth="1"/>
    <col min="6659" max="6659" width="12.28515625" style="41" customWidth="1"/>
    <col min="6660" max="6660" width="13.140625" style="41" customWidth="1"/>
    <col min="6661" max="6661" width="12.5703125" style="41" customWidth="1"/>
    <col min="6662" max="6662" width="11" style="41" customWidth="1"/>
    <col min="6663" max="6663" width="13.7109375" style="41" customWidth="1"/>
    <col min="6664" max="6664" width="15.140625" style="41" customWidth="1"/>
    <col min="6665" max="6666" width="11.28515625" style="41" customWidth="1"/>
    <col min="6667" max="6667" width="10.7109375" style="41" customWidth="1"/>
    <col min="6668" max="6668" width="10.28515625" style="41" bestFit="1" customWidth="1"/>
    <col min="6669" max="6669" width="10.28515625" style="41" customWidth="1"/>
    <col min="6670" max="6670" width="9.140625" style="41" customWidth="1"/>
    <col min="6671" max="6671" width="12.7109375" style="41" customWidth="1"/>
    <col min="6672" max="6672" width="13.5703125" style="41" customWidth="1"/>
    <col min="6673" max="6673" width="13.140625" style="41" customWidth="1"/>
    <col min="6674" max="6675" width="14.140625" style="41" bestFit="1" customWidth="1"/>
    <col min="6676" max="6907" width="9.140625" style="41"/>
    <col min="6908" max="6908" width="28.5703125" style="41" customWidth="1"/>
    <col min="6909" max="6909" width="13.42578125" style="41" customWidth="1"/>
    <col min="6910" max="6911" width="12.5703125" style="41" customWidth="1"/>
    <col min="6912" max="6912" width="14" style="41" customWidth="1"/>
    <col min="6913" max="6913" width="11.7109375" style="41" customWidth="1"/>
    <col min="6914" max="6914" width="11.5703125" style="41" customWidth="1"/>
    <col min="6915" max="6915" width="12.28515625" style="41" customWidth="1"/>
    <col min="6916" max="6916" width="13.140625" style="41" customWidth="1"/>
    <col min="6917" max="6917" width="12.5703125" style="41" customWidth="1"/>
    <col min="6918" max="6918" width="11" style="41" customWidth="1"/>
    <col min="6919" max="6919" width="13.7109375" style="41" customWidth="1"/>
    <col min="6920" max="6920" width="15.140625" style="41" customWidth="1"/>
    <col min="6921" max="6922" width="11.28515625" style="41" customWidth="1"/>
    <col min="6923" max="6923" width="10.7109375" style="41" customWidth="1"/>
    <col min="6924" max="6924" width="10.28515625" style="41" bestFit="1" customWidth="1"/>
    <col min="6925" max="6925" width="10.28515625" style="41" customWidth="1"/>
    <col min="6926" max="6926" width="9.140625" style="41" customWidth="1"/>
    <col min="6927" max="6927" width="12.7109375" style="41" customWidth="1"/>
    <col min="6928" max="6928" width="13.5703125" style="41" customWidth="1"/>
    <col min="6929" max="6929" width="13.140625" style="41" customWidth="1"/>
    <col min="6930" max="6931" width="14.140625" style="41" bestFit="1" customWidth="1"/>
    <col min="6932" max="7163" width="9.140625" style="41"/>
    <col min="7164" max="7164" width="28.5703125" style="41" customWidth="1"/>
    <col min="7165" max="7165" width="13.42578125" style="41" customWidth="1"/>
    <col min="7166" max="7167" width="12.5703125" style="41" customWidth="1"/>
    <col min="7168" max="7168" width="14" style="41" customWidth="1"/>
    <col min="7169" max="7169" width="11.7109375" style="41" customWidth="1"/>
    <col min="7170" max="7170" width="11.5703125" style="41" customWidth="1"/>
    <col min="7171" max="7171" width="12.28515625" style="41" customWidth="1"/>
    <col min="7172" max="7172" width="13.140625" style="41" customWidth="1"/>
    <col min="7173" max="7173" width="12.5703125" style="41" customWidth="1"/>
    <col min="7174" max="7174" width="11" style="41" customWidth="1"/>
    <col min="7175" max="7175" width="13.7109375" style="41" customWidth="1"/>
    <col min="7176" max="7176" width="15.140625" style="41" customWidth="1"/>
    <col min="7177" max="7178" width="11.28515625" style="41" customWidth="1"/>
    <col min="7179" max="7179" width="10.7109375" style="41" customWidth="1"/>
    <col min="7180" max="7180" width="10.28515625" style="41" bestFit="1" customWidth="1"/>
    <col min="7181" max="7181" width="10.28515625" style="41" customWidth="1"/>
    <col min="7182" max="7182" width="9.140625" style="41" customWidth="1"/>
    <col min="7183" max="7183" width="12.7109375" style="41" customWidth="1"/>
    <col min="7184" max="7184" width="13.5703125" style="41" customWidth="1"/>
    <col min="7185" max="7185" width="13.140625" style="41" customWidth="1"/>
    <col min="7186" max="7187" width="14.140625" style="41" bestFit="1" customWidth="1"/>
    <col min="7188" max="7419" width="9.140625" style="41"/>
    <col min="7420" max="7420" width="28.5703125" style="41" customWidth="1"/>
    <col min="7421" max="7421" width="13.42578125" style="41" customWidth="1"/>
    <col min="7422" max="7423" width="12.5703125" style="41" customWidth="1"/>
    <col min="7424" max="7424" width="14" style="41" customWidth="1"/>
    <col min="7425" max="7425" width="11.7109375" style="41" customWidth="1"/>
    <col min="7426" max="7426" width="11.5703125" style="41" customWidth="1"/>
    <col min="7427" max="7427" width="12.28515625" style="41" customWidth="1"/>
    <col min="7428" max="7428" width="13.140625" style="41" customWidth="1"/>
    <col min="7429" max="7429" width="12.5703125" style="41" customWidth="1"/>
    <col min="7430" max="7430" width="11" style="41" customWidth="1"/>
    <col min="7431" max="7431" width="13.7109375" style="41" customWidth="1"/>
    <col min="7432" max="7432" width="15.140625" style="41" customWidth="1"/>
    <col min="7433" max="7434" width="11.28515625" style="41" customWidth="1"/>
    <col min="7435" max="7435" width="10.7109375" style="41" customWidth="1"/>
    <col min="7436" max="7436" width="10.28515625" style="41" bestFit="1" customWidth="1"/>
    <col min="7437" max="7437" width="10.28515625" style="41" customWidth="1"/>
    <col min="7438" max="7438" width="9.140625" style="41" customWidth="1"/>
    <col min="7439" max="7439" width="12.7109375" style="41" customWidth="1"/>
    <col min="7440" max="7440" width="13.5703125" style="41" customWidth="1"/>
    <col min="7441" max="7441" width="13.140625" style="41" customWidth="1"/>
    <col min="7442" max="7443" width="14.140625" style="41" bestFit="1" customWidth="1"/>
    <col min="7444" max="7675" width="9.140625" style="41"/>
    <col min="7676" max="7676" width="28.5703125" style="41" customWidth="1"/>
    <col min="7677" max="7677" width="13.42578125" style="41" customWidth="1"/>
    <col min="7678" max="7679" width="12.5703125" style="41" customWidth="1"/>
    <col min="7680" max="7680" width="14" style="41" customWidth="1"/>
    <col min="7681" max="7681" width="11.7109375" style="41" customWidth="1"/>
    <col min="7682" max="7682" width="11.5703125" style="41" customWidth="1"/>
    <col min="7683" max="7683" width="12.28515625" style="41" customWidth="1"/>
    <col min="7684" max="7684" width="13.140625" style="41" customWidth="1"/>
    <col min="7685" max="7685" width="12.5703125" style="41" customWidth="1"/>
    <col min="7686" max="7686" width="11" style="41" customWidth="1"/>
    <col min="7687" max="7687" width="13.7109375" style="41" customWidth="1"/>
    <col min="7688" max="7688" width="15.140625" style="41" customWidth="1"/>
    <col min="7689" max="7690" width="11.28515625" style="41" customWidth="1"/>
    <col min="7691" max="7691" width="10.7109375" style="41" customWidth="1"/>
    <col min="7692" max="7692" width="10.28515625" style="41" bestFit="1" customWidth="1"/>
    <col min="7693" max="7693" width="10.28515625" style="41" customWidth="1"/>
    <col min="7694" max="7694" width="9.140625" style="41" customWidth="1"/>
    <col min="7695" max="7695" width="12.7109375" style="41" customWidth="1"/>
    <col min="7696" max="7696" width="13.5703125" style="41" customWidth="1"/>
    <col min="7697" max="7697" width="13.140625" style="41" customWidth="1"/>
    <col min="7698" max="7699" width="14.140625" style="41" bestFit="1" customWidth="1"/>
    <col min="7700" max="7931" width="9.140625" style="41"/>
    <col min="7932" max="7932" width="28.5703125" style="41" customWidth="1"/>
    <col min="7933" max="7933" width="13.42578125" style="41" customWidth="1"/>
    <col min="7934" max="7935" width="12.5703125" style="41" customWidth="1"/>
    <col min="7936" max="7936" width="14" style="41" customWidth="1"/>
    <col min="7937" max="7937" width="11.7109375" style="41" customWidth="1"/>
    <col min="7938" max="7938" width="11.5703125" style="41" customWidth="1"/>
    <col min="7939" max="7939" width="12.28515625" style="41" customWidth="1"/>
    <col min="7940" max="7940" width="13.140625" style="41" customWidth="1"/>
    <col min="7941" max="7941" width="12.5703125" style="41" customWidth="1"/>
    <col min="7942" max="7942" width="11" style="41" customWidth="1"/>
    <col min="7943" max="7943" width="13.7109375" style="41" customWidth="1"/>
    <col min="7944" max="7944" width="15.140625" style="41" customWidth="1"/>
    <col min="7945" max="7946" width="11.28515625" style="41" customWidth="1"/>
    <col min="7947" max="7947" width="10.7109375" style="41" customWidth="1"/>
    <col min="7948" max="7948" width="10.28515625" style="41" bestFit="1" customWidth="1"/>
    <col min="7949" max="7949" width="10.28515625" style="41" customWidth="1"/>
    <col min="7950" max="7950" width="9.140625" style="41" customWidth="1"/>
    <col min="7951" max="7951" width="12.7109375" style="41" customWidth="1"/>
    <col min="7952" max="7952" width="13.5703125" style="41" customWidth="1"/>
    <col min="7953" max="7953" width="13.140625" style="41" customWidth="1"/>
    <col min="7954" max="7955" width="14.140625" style="41" bestFit="1" customWidth="1"/>
    <col min="7956" max="8187" width="9.140625" style="41"/>
    <col min="8188" max="8188" width="28.5703125" style="41" customWidth="1"/>
    <col min="8189" max="8189" width="13.42578125" style="41" customWidth="1"/>
    <col min="8190" max="8191" width="12.5703125" style="41" customWidth="1"/>
    <col min="8192" max="8192" width="14" style="41" customWidth="1"/>
    <col min="8193" max="8193" width="11.7109375" style="41" customWidth="1"/>
    <col min="8194" max="8194" width="11.5703125" style="41" customWidth="1"/>
    <col min="8195" max="8195" width="12.28515625" style="41" customWidth="1"/>
    <col min="8196" max="8196" width="13.140625" style="41" customWidth="1"/>
    <col min="8197" max="8197" width="12.5703125" style="41" customWidth="1"/>
    <col min="8198" max="8198" width="11" style="41" customWidth="1"/>
    <col min="8199" max="8199" width="13.7109375" style="41" customWidth="1"/>
    <col min="8200" max="8200" width="15.140625" style="41" customWidth="1"/>
    <col min="8201" max="8202" width="11.28515625" style="41" customWidth="1"/>
    <col min="8203" max="8203" width="10.7109375" style="41" customWidth="1"/>
    <col min="8204" max="8204" width="10.28515625" style="41" bestFit="1" customWidth="1"/>
    <col min="8205" max="8205" width="10.28515625" style="41" customWidth="1"/>
    <col min="8206" max="8206" width="9.140625" style="41" customWidth="1"/>
    <col min="8207" max="8207" width="12.7109375" style="41" customWidth="1"/>
    <col min="8208" max="8208" width="13.5703125" style="41" customWidth="1"/>
    <col min="8209" max="8209" width="13.140625" style="41" customWidth="1"/>
    <col min="8210" max="8211" width="14.140625" style="41" bestFit="1" customWidth="1"/>
    <col min="8212" max="8443" width="9.140625" style="41"/>
    <col min="8444" max="8444" width="28.5703125" style="41" customWidth="1"/>
    <col min="8445" max="8445" width="13.42578125" style="41" customWidth="1"/>
    <col min="8446" max="8447" width="12.5703125" style="41" customWidth="1"/>
    <col min="8448" max="8448" width="14" style="41" customWidth="1"/>
    <col min="8449" max="8449" width="11.7109375" style="41" customWidth="1"/>
    <col min="8450" max="8450" width="11.5703125" style="41" customWidth="1"/>
    <col min="8451" max="8451" width="12.28515625" style="41" customWidth="1"/>
    <col min="8452" max="8452" width="13.140625" style="41" customWidth="1"/>
    <col min="8453" max="8453" width="12.5703125" style="41" customWidth="1"/>
    <col min="8454" max="8454" width="11" style="41" customWidth="1"/>
    <col min="8455" max="8455" width="13.7109375" style="41" customWidth="1"/>
    <col min="8456" max="8456" width="15.140625" style="41" customWidth="1"/>
    <col min="8457" max="8458" width="11.28515625" style="41" customWidth="1"/>
    <col min="8459" max="8459" width="10.7109375" style="41" customWidth="1"/>
    <col min="8460" max="8460" width="10.28515625" style="41" bestFit="1" customWidth="1"/>
    <col min="8461" max="8461" width="10.28515625" style="41" customWidth="1"/>
    <col min="8462" max="8462" width="9.140625" style="41" customWidth="1"/>
    <col min="8463" max="8463" width="12.7109375" style="41" customWidth="1"/>
    <col min="8464" max="8464" width="13.5703125" style="41" customWidth="1"/>
    <col min="8465" max="8465" width="13.140625" style="41" customWidth="1"/>
    <col min="8466" max="8467" width="14.140625" style="41" bestFit="1" customWidth="1"/>
    <col min="8468" max="8699" width="9.140625" style="41"/>
    <col min="8700" max="8700" width="28.5703125" style="41" customWidth="1"/>
    <col min="8701" max="8701" width="13.42578125" style="41" customWidth="1"/>
    <col min="8702" max="8703" width="12.5703125" style="41" customWidth="1"/>
    <col min="8704" max="8704" width="14" style="41" customWidth="1"/>
    <col min="8705" max="8705" width="11.7109375" style="41" customWidth="1"/>
    <col min="8706" max="8706" width="11.5703125" style="41" customWidth="1"/>
    <col min="8707" max="8707" width="12.28515625" style="41" customWidth="1"/>
    <col min="8708" max="8708" width="13.140625" style="41" customWidth="1"/>
    <col min="8709" max="8709" width="12.5703125" style="41" customWidth="1"/>
    <col min="8710" max="8710" width="11" style="41" customWidth="1"/>
    <col min="8711" max="8711" width="13.7109375" style="41" customWidth="1"/>
    <col min="8712" max="8712" width="15.140625" style="41" customWidth="1"/>
    <col min="8713" max="8714" width="11.28515625" style="41" customWidth="1"/>
    <col min="8715" max="8715" width="10.7109375" style="41" customWidth="1"/>
    <col min="8716" max="8716" width="10.28515625" style="41" bestFit="1" customWidth="1"/>
    <col min="8717" max="8717" width="10.28515625" style="41" customWidth="1"/>
    <col min="8718" max="8718" width="9.140625" style="41" customWidth="1"/>
    <col min="8719" max="8719" width="12.7109375" style="41" customWidth="1"/>
    <col min="8720" max="8720" width="13.5703125" style="41" customWidth="1"/>
    <col min="8721" max="8721" width="13.140625" style="41" customWidth="1"/>
    <col min="8722" max="8723" width="14.140625" style="41" bestFit="1" customWidth="1"/>
    <col min="8724" max="8955" width="9.140625" style="41"/>
    <col min="8956" max="8956" width="28.5703125" style="41" customWidth="1"/>
    <col min="8957" max="8957" width="13.42578125" style="41" customWidth="1"/>
    <col min="8958" max="8959" width="12.5703125" style="41" customWidth="1"/>
    <col min="8960" max="8960" width="14" style="41" customWidth="1"/>
    <col min="8961" max="8961" width="11.7109375" style="41" customWidth="1"/>
    <col min="8962" max="8962" width="11.5703125" style="41" customWidth="1"/>
    <col min="8963" max="8963" width="12.28515625" style="41" customWidth="1"/>
    <col min="8964" max="8964" width="13.140625" style="41" customWidth="1"/>
    <col min="8965" max="8965" width="12.5703125" style="41" customWidth="1"/>
    <col min="8966" max="8966" width="11" style="41" customWidth="1"/>
    <col min="8967" max="8967" width="13.7109375" style="41" customWidth="1"/>
    <col min="8968" max="8968" width="15.140625" style="41" customWidth="1"/>
    <col min="8969" max="8970" width="11.28515625" style="41" customWidth="1"/>
    <col min="8971" max="8971" width="10.7109375" style="41" customWidth="1"/>
    <col min="8972" max="8972" width="10.28515625" style="41" bestFit="1" customWidth="1"/>
    <col min="8973" max="8973" width="10.28515625" style="41" customWidth="1"/>
    <col min="8974" max="8974" width="9.140625" style="41" customWidth="1"/>
    <col min="8975" max="8975" width="12.7109375" style="41" customWidth="1"/>
    <col min="8976" max="8976" width="13.5703125" style="41" customWidth="1"/>
    <col min="8977" max="8977" width="13.140625" style="41" customWidth="1"/>
    <col min="8978" max="8979" width="14.140625" style="41" bestFit="1" customWidth="1"/>
    <col min="8980" max="9211" width="9.140625" style="41"/>
    <col min="9212" max="9212" width="28.5703125" style="41" customWidth="1"/>
    <col min="9213" max="9213" width="13.42578125" style="41" customWidth="1"/>
    <col min="9214" max="9215" width="12.5703125" style="41" customWidth="1"/>
    <col min="9216" max="9216" width="14" style="41" customWidth="1"/>
    <col min="9217" max="9217" width="11.7109375" style="41" customWidth="1"/>
    <col min="9218" max="9218" width="11.5703125" style="41" customWidth="1"/>
    <col min="9219" max="9219" width="12.28515625" style="41" customWidth="1"/>
    <col min="9220" max="9220" width="13.140625" style="41" customWidth="1"/>
    <col min="9221" max="9221" width="12.5703125" style="41" customWidth="1"/>
    <col min="9222" max="9222" width="11" style="41" customWidth="1"/>
    <col min="9223" max="9223" width="13.7109375" style="41" customWidth="1"/>
    <col min="9224" max="9224" width="15.140625" style="41" customWidth="1"/>
    <col min="9225" max="9226" width="11.28515625" style="41" customWidth="1"/>
    <col min="9227" max="9227" width="10.7109375" style="41" customWidth="1"/>
    <col min="9228" max="9228" width="10.28515625" style="41" bestFit="1" customWidth="1"/>
    <col min="9229" max="9229" width="10.28515625" style="41" customWidth="1"/>
    <col min="9230" max="9230" width="9.140625" style="41" customWidth="1"/>
    <col min="9231" max="9231" width="12.7109375" style="41" customWidth="1"/>
    <col min="9232" max="9232" width="13.5703125" style="41" customWidth="1"/>
    <col min="9233" max="9233" width="13.140625" style="41" customWidth="1"/>
    <col min="9234" max="9235" width="14.140625" style="41" bestFit="1" customWidth="1"/>
    <col min="9236" max="9467" width="9.140625" style="41"/>
    <col min="9468" max="9468" width="28.5703125" style="41" customWidth="1"/>
    <col min="9469" max="9469" width="13.42578125" style="41" customWidth="1"/>
    <col min="9470" max="9471" width="12.5703125" style="41" customWidth="1"/>
    <col min="9472" max="9472" width="14" style="41" customWidth="1"/>
    <col min="9473" max="9473" width="11.7109375" style="41" customWidth="1"/>
    <col min="9474" max="9474" width="11.5703125" style="41" customWidth="1"/>
    <col min="9475" max="9475" width="12.28515625" style="41" customWidth="1"/>
    <col min="9476" max="9476" width="13.140625" style="41" customWidth="1"/>
    <col min="9477" max="9477" width="12.5703125" style="41" customWidth="1"/>
    <col min="9478" max="9478" width="11" style="41" customWidth="1"/>
    <col min="9479" max="9479" width="13.7109375" style="41" customWidth="1"/>
    <col min="9480" max="9480" width="15.140625" style="41" customWidth="1"/>
    <col min="9481" max="9482" width="11.28515625" style="41" customWidth="1"/>
    <col min="9483" max="9483" width="10.7109375" style="41" customWidth="1"/>
    <col min="9484" max="9484" width="10.28515625" style="41" bestFit="1" customWidth="1"/>
    <col min="9485" max="9485" width="10.28515625" style="41" customWidth="1"/>
    <col min="9486" max="9486" width="9.140625" style="41" customWidth="1"/>
    <col min="9487" max="9487" width="12.7109375" style="41" customWidth="1"/>
    <col min="9488" max="9488" width="13.5703125" style="41" customWidth="1"/>
    <col min="9489" max="9489" width="13.140625" style="41" customWidth="1"/>
    <col min="9490" max="9491" width="14.140625" style="41" bestFit="1" customWidth="1"/>
    <col min="9492" max="9723" width="9.140625" style="41"/>
    <col min="9724" max="9724" width="28.5703125" style="41" customWidth="1"/>
    <col min="9725" max="9725" width="13.42578125" style="41" customWidth="1"/>
    <col min="9726" max="9727" width="12.5703125" style="41" customWidth="1"/>
    <col min="9728" max="9728" width="14" style="41" customWidth="1"/>
    <col min="9729" max="9729" width="11.7109375" style="41" customWidth="1"/>
    <col min="9730" max="9730" width="11.5703125" style="41" customWidth="1"/>
    <col min="9731" max="9731" width="12.28515625" style="41" customWidth="1"/>
    <col min="9732" max="9732" width="13.140625" style="41" customWidth="1"/>
    <col min="9733" max="9733" width="12.5703125" style="41" customWidth="1"/>
    <col min="9734" max="9734" width="11" style="41" customWidth="1"/>
    <col min="9735" max="9735" width="13.7109375" style="41" customWidth="1"/>
    <col min="9736" max="9736" width="15.140625" style="41" customWidth="1"/>
    <col min="9737" max="9738" width="11.28515625" style="41" customWidth="1"/>
    <col min="9739" max="9739" width="10.7109375" style="41" customWidth="1"/>
    <col min="9740" max="9740" width="10.28515625" style="41" bestFit="1" customWidth="1"/>
    <col min="9741" max="9741" width="10.28515625" style="41" customWidth="1"/>
    <col min="9742" max="9742" width="9.140625" style="41" customWidth="1"/>
    <col min="9743" max="9743" width="12.7109375" style="41" customWidth="1"/>
    <col min="9744" max="9744" width="13.5703125" style="41" customWidth="1"/>
    <col min="9745" max="9745" width="13.140625" style="41" customWidth="1"/>
    <col min="9746" max="9747" width="14.140625" style="41" bestFit="1" customWidth="1"/>
    <col min="9748" max="9979" width="9.140625" style="41"/>
    <col min="9980" max="9980" width="28.5703125" style="41" customWidth="1"/>
    <col min="9981" max="9981" width="13.42578125" style="41" customWidth="1"/>
    <col min="9982" max="9983" width="12.5703125" style="41" customWidth="1"/>
    <col min="9984" max="9984" width="14" style="41" customWidth="1"/>
    <col min="9985" max="9985" width="11.7109375" style="41" customWidth="1"/>
    <col min="9986" max="9986" width="11.5703125" style="41" customWidth="1"/>
    <col min="9987" max="9987" width="12.28515625" style="41" customWidth="1"/>
    <col min="9988" max="9988" width="13.140625" style="41" customWidth="1"/>
    <col min="9989" max="9989" width="12.5703125" style="41" customWidth="1"/>
    <col min="9990" max="9990" width="11" style="41" customWidth="1"/>
    <col min="9991" max="9991" width="13.7109375" style="41" customWidth="1"/>
    <col min="9992" max="9992" width="15.140625" style="41" customWidth="1"/>
    <col min="9993" max="9994" width="11.28515625" style="41" customWidth="1"/>
    <col min="9995" max="9995" width="10.7109375" style="41" customWidth="1"/>
    <col min="9996" max="9996" width="10.28515625" style="41" bestFit="1" customWidth="1"/>
    <col min="9997" max="9997" width="10.28515625" style="41" customWidth="1"/>
    <col min="9998" max="9998" width="9.140625" style="41" customWidth="1"/>
    <col min="9999" max="9999" width="12.7109375" style="41" customWidth="1"/>
    <col min="10000" max="10000" width="13.5703125" style="41" customWidth="1"/>
    <col min="10001" max="10001" width="13.140625" style="41" customWidth="1"/>
    <col min="10002" max="10003" width="14.140625" style="41" bestFit="1" customWidth="1"/>
    <col min="10004" max="10235" width="9.140625" style="41"/>
    <col min="10236" max="10236" width="28.5703125" style="41" customWidth="1"/>
    <col min="10237" max="10237" width="13.42578125" style="41" customWidth="1"/>
    <col min="10238" max="10239" width="12.5703125" style="41" customWidth="1"/>
    <col min="10240" max="10240" width="14" style="41" customWidth="1"/>
    <col min="10241" max="10241" width="11.7109375" style="41" customWidth="1"/>
    <col min="10242" max="10242" width="11.5703125" style="41" customWidth="1"/>
    <col min="10243" max="10243" width="12.28515625" style="41" customWidth="1"/>
    <col min="10244" max="10244" width="13.140625" style="41" customWidth="1"/>
    <col min="10245" max="10245" width="12.5703125" style="41" customWidth="1"/>
    <col min="10246" max="10246" width="11" style="41" customWidth="1"/>
    <col min="10247" max="10247" width="13.7109375" style="41" customWidth="1"/>
    <col min="10248" max="10248" width="15.140625" style="41" customWidth="1"/>
    <col min="10249" max="10250" width="11.28515625" style="41" customWidth="1"/>
    <col min="10251" max="10251" width="10.7109375" style="41" customWidth="1"/>
    <col min="10252" max="10252" width="10.28515625" style="41" bestFit="1" customWidth="1"/>
    <col min="10253" max="10253" width="10.28515625" style="41" customWidth="1"/>
    <col min="10254" max="10254" width="9.140625" style="41" customWidth="1"/>
    <col min="10255" max="10255" width="12.7109375" style="41" customWidth="1"/>
    <col min="10256" max="10256" width="13.5703125" style="41" customWidth="1"/>
    <col min="10257" max="10257" width="13.140625" style="41" customWidth="1"/>
    <col min="10258" max="10259" width="14.140625" style="41" bestFit="1" customWidth="1"/>
    <col min="10260" max="10491" width="9.140625" style="41"/>
    <col min="10492" max="10492" width="28.5703125" style="41" customWidth="1"/>
    <col min="10493" max="10493" width="13.42578125" style="41" customWidth="1"/>
    <col min="10494" max="10495" width="12.5703125" style="41" customWidth="1"/>
    <col min="10496" max="10496" width="14" style="41" customWidth="1"/>
    <col min="10497" max="10497" width="11.7109375" style="41" customWidth="1"/>
    <col min="10498" max="10498" width="11.5703125" style="41" customWidth="1"/>
    <col min="10499" max="10499" width="12.28515625" style="41" customWidth="1"/>
    <col min="10500" max="10500" width="13.140625" style="41" customWidth="1"/>
    <col min="10501" max="10501" width="12.5703125" style="41" customWidth="1"/>
    <col min="10502" max="10502" width="11" style="41" customWidth="1"/>
    <col min="10503" max="10503" width="13.7109375" style="41" customWidth="1"/>
    <col min="10504" max="10504" width="15.140625" style="41" customWidth="1"/>
    <col min="10505" max="10506" width="11.28515625" style="41" customWidth="1"/>
    <col min="10507" max="10507" width="10.7109375" style="41" customWidth="1"/>
    <col min="10508" max="10508" width="10.28515625" style="41" bestFit="1" customWidth="1"/>
    <col min="10509" max="10509" width="10.28515625" style="41" customWidth="1"/>
    <col min="10510" max="10510" width="9.140625" style="41" customWidth="1"/>
    <col min="10511" max="10511" width="12.7109375" style="41" customWidth="1"/>
    <col min="10512" max="10512" width="13.5703125" style="41" customWidth="1"/>
    <col min="10513" max="10513" width="13.140625" style="41" customWidth="1"/>
    <col min="10514" max="10515" width="14.140625" style="41" bestFit="1" customWidth="1"/>
    <col min="10516" max="10747" width="9.140625" style="41"/>
    <col min="10748" max="10748" width="28.5703125" style="41" customWidth="1"/>
    <col min="10749" max="10749" width="13.42578125" style="41" customWidth="1"/>
    <col min="10750" max="10751" width="12.5703125" style="41" customWidth="1"/>
    <col min="10752" max="10752" width="14" style="41" customWidth="1"/>
    <col min="10753" max="10753" width="11.7109375" style="41" customWidth="1"/>
    <col min="10754" max="10754" width="11.5703125" style="41" customWidth="1"/>
    <col min="10755" max="10755" width="12.28515625" style="41" customWidth="1"/>
    <col min="10756" max="10756" width="13.140625" style="41" customWidth="1"/>
    <col min="10757" max="10757" width="12.5703125" style="41" customWidth="1"/>
    <col min="10758" max="10758" width="11" style="41" customWidth="1"/>
    <col min="10759" max="10759" width="13.7109375" style="41" customWidth="1"/>
    <col min="10760" max="10760" width="15.140625" style="41" customWidth="1"/>
    <col min="10761" max="10762" width="11.28515625" style="41" customWidth="1"/>
    <col min="10763" max="10763" width="10.7109375" style="41" customWidth="1"/>
    <col min="10764" max="10764" width="10.28515625" style="41" bestFit="1" customWidth="1"/>
    <col min="10765" max="10765" width="10.28515625" style="41" customWidth="1"/>
    <col min="10766" max="10766" width="9.140625" style="41" customWidth="1"/>
    <col min="10767" max="10767" width="12.7109375" style="41" customWidth="1"/>
    <col min="10768" max="10768" width="13.5703125" style="41" customWidth="1"/>
    <col min="10769" max="10769" width="13.140625" style="41" customWidth="1"/>
    <col min="10770" max="10771" width="14.140625" style="41" bestFit="1" customWidth="1"/>
    <col min="10772" max="11003" width="9.140625" style="41"/>
    <col min="11004" max="11004" width="28.5703125" style="41" customWidth="1"/>
    <col min="11005" max="11005" width="13.42578125" style="41" customWidth="1"/>
    <col min="11006" max="11007" width="12.5703125" style="41" customWidth="1"/>
    <col min="11008" max="11008" width="14" style="41" customWidth="1"/>
    <col min="11009" max="11009" width="11.7109375" style="41" customWidth="1"/>
    <col min="11010" max="11010" width="11.5703125" style="41" customWidth="1"/>
    <col min="11011" max="11011" width="12.28515625" style="41" customWidth="1"/>
    <col min="11012" max="11012" width="13.140625" style="41" customWidth="1"/>
    <col min="11013" max="11013" width="12.5703125" style="41" customWidth="1"/>
    <col min="11014" max="11014" width="11" style="41" customWidth="1"/>
    <col min="11015" max="11015" width="13.7109375" style="41" customWidth="1"/>
    <col min="11016" max="11016" width="15.140625" style="41" customWidth="1"/>
    <col min="11017" max="11018" width="11.28515625" style="41" customWidth="1"/>
    <col min="11019" max="11019" width="10.7109375" style="41" customWidth="1"/>
    <col min="11020" max="11020" width="10.28515625" style="41" bestFit="1" customWidth="1"/>
    <col min="11021" max="11021" width="10.28515625" style="41" customWidth="1"/>
    <col min="11022" max="11022" width="9.140625" style="41" customWidth="1"/>
    <col min="11023" max="11023" width="12.7109375" style="41" customWidth="1"/>
    <col min="11024" max="11024" width="13.5703125" style="41" customWidth="1"/>
    <col min="11025" max="11025" width="13.140625" style="41" customWidth="1"/>
    <col min="11026" max="11027" width="14.140625" style="41" bestFit="1" customWidth="1"/>
    <col min="11028" max="11259" width="9.140625" style="41"/>
    <col min="11260" max="11260" width="28.5703125" style="41" customWidth="1"/>
    <col min="11261" max="11261" width="13.42578125" style="41" customWidth="1"/>
    <col min="11262" max="11263" width="12.5703125" style="41" customWidth="1"/>
    <col min="11264" max="11264" width="14" style="41" customWidth="1"/>
    <col min="11265" max="11265" width="11.7109375" style="41" customWidth="1"/>
    <col min="11266" max="11266" width="11.5703125" style="41" customWidth="1"/>
    <col min="11267" max="11267" width="12.28515625" style="41" customWidth="1"/>
    <col min="11268" max="11268" width="13.140625" style="41" customWidth="1"/>
    <col min="11269" max="11269" width="12.5703125" style="41" customWidth="1"/>
    <col min="11270" max="11270" width="11" style="41" customWidth="1"/>
    <col min="11271" max="11271" width="13.7109375" style="41" customWidth="1"/>
    <col min="11272" max="11272" width="15.140625" style="41" customWidth="1"/>
    <col min="11273" max="11274" width="11.28515625" style="41" customWidth="1"/>
    <col min="11275" max="11275" width="10.7109375" style="41" customWidth="1"/>
    <col min="11276" max="11276" width="10.28515625" style="41" bestFit="1" customWidth="1"/>
    <col min="11277" max="11277" width="10.28515625" style="41" customWidth="1"/>
    <col min="11278" max="11278" width="9.140625" style="41" customWidth="1"/>
    <col min="11279" max="11279" width="12.7109375" style="41" customWidth="1"/>
    <col min="11280" max="11280" width="13.5703125" style="41" customWidth="1"/>
    <col min="11281" max="11281" width="13.140625" style="41" customWidth="1"/>
    <col min="11282" max="11283" width="14.140625" style="41" bestFit="1" customWidth="1"/>
    <col min="11284" max="11515" width="9.140625" style="41"/>
    <col min="11516" max="11516" width="28.5703125" style="41" customWidth="1"/>
    <col min="11517" max="11517" width="13.42578125" style="41" customWidth="1"/>
    <col min="11518" max="11519" width="12.5703125" style="41" customWidth="1"/>
    <col min="11520" max="11520" width="14" style="41" customWidth="1"/>
    <col min="11521" max="11521" width="11.7109375" style="41" customWidth="1"/>
    <col min="11522" max="11522" width="11.5703125" style="41" customWidth="1"/>
    <col min="11523" max="11523" width="12.28515625" style="41" customWidth="1"/>
    <col min="11524" max="11524" width="13.140625" style="41" customWidth="1"/>
    <col min="11525" max="11525" width="12.5703125" style="41" customWidth="1"/>
    <col min="11526" max="11526" width="11" style="41" customWidth="1"/>
    <col min="11527" max="11527" width="13.7109375" style="41" customWidth="1"/>
    <col min="11528" max="11528" width="15.140625" style="41" customWidth="1"/>
    <col min="11529" max="11530" width="11.28515625" style="41" customWidth="1"/>
    <col min="11531" max="11531" width="10.7109375" style="41" customWidth="1"/>
    <col min="11532" max="11532" width="10.28515625" style="41" bestFit="1" customWidth="1"/>
    <col min="11533" max="11533" width="10.28515625" style="41" customWidth="1"/>
    <col min="11534" max="11534" width="9.140625" style="41" customWidth="1"/>
    <col min="11535" max="11535" width="12.7109375" style="41" customWidth="1"/>
    <col min="11536" max="11536" width="13.5703125" style="41" customWidth="1"/>
    <col min="11537" max="11537" width="13.140625" style="41" customWidth="1"/>
    <col min="11538" max="11539" width="14.140625" style="41" bestFit="1" customWidth="1"/>
    <col min="11540" max="11771" width="9.140625" style="41"/>
    <col min="11772" max="11772" width="28.5703125" style="41" customWidth="1"/>
    <col min="11773" max="11773" width="13.42578125" style="41" customWidth="1"/>
    <col min="11774" max="11775" width="12.5703125" style="41" customWidth="1"/>
    <col min="11776" max="11776" width="14" style="41" customWidth="1"/>
    <col min="11777" max="11777" width="11.7109375" style="41" customWidth="1"/>
    <col min="11778" max="11778" width="11.5703125" style="41" customWidth="1"/>
    <col min="11779" max="11779" width="12.28515625" style="41" customWidth="1"/>
    <col min="11780" max="11780" width="13.140625" style="41" customWidth="1"/>
    <col min="11781" max="11781" width="12.5703125" style="41" customWidth="1"/>
    <col min="11782" max="11782" width="11" style="41" customWidth="1"/>
    <col min="11783" max="11783" width="13.7109375" style="41" customWidth="1"/>
    <col min="11784" max="11784" width="15.140625" style="41" customWidth="1"/>
    <col min="11785" max="11786" width="11.28515625" style="41" customWidth="1"/>
    <col min="11787" max="11787" width="10.7109375" style="41" customWidth="1"/>
    <col min="11788" max="11788" width="10.28515625" style="41" bestFit="1" customWidth="1"/>
    <col min="11789" max="11789" width="10.28515625" style="41" customWidth="1"/>
    <col min="11790" max="11790" width="9.140625" style="41" customWidth="1"/>
    <col min="11791" max="11791" width="12.7109375" style="41" customWidth="1"/>
    <col min="11792" max="11792" width="13.5703125" style="41" customWidth="1"/>
    <col min="11793" max="11793" width="13.140625" style="41" customWidth="1"/>
    <col min="11794" max="11795" width="14.140625" style="41" bestFit="1" customWidth="1"/>
    <col min="11796" max="12027" width="9.140625" style="41"/>
    <col min="12028" max="12028" width="28.5703125" style="41" customWidth="1"/>
    <col min="12029" max="12029" width="13.42578125" style="41" customWidth="1"/>
    <col min="12030" max="12031" width="12.5703125" style="41" customWidth="1"/>
    <col min="12032" max="12032" width="14" style="41" customWidth="1"/>
    <col min="12033" max="12033" width="11.7109375" style="41" customWidth="1"/>
    <col min="12034" max="12034" width="11.5703125" style="41" customWidth="1"/>
    <col min="12035" max="12035" width="12.28515625" style="41" customWidth="1"/>
    <col min="12036" max="12036" width="13.140625" style="41" customWidth="1"/>
    <col min="12037" max="12037" width="12.5703125" style="41" customWidth="1"/>
    <col min="12038" max="12038" width="11" style="41" customWidth="1"/>
    <col min="12039" max="12039" width="13.7109375" style="41" customWidth="1"/>
    <col min="12040" max="12040" width="15.140625" style="41" customWidth="1"/>
    <col min="12041" max="12042" width="11.28515625" style="41" customWidth="1"/>
    <col min="12043" max="12043" width="10.7109375" style="41" customWidth="1"/>
    <col min="12044" max="12044" width="10.28515625" style="41" bestFit="1" customWidth="1"/>
    <col min="12045" max="12045" width="10.28515625" style="41" customWidth="1"/>
    <col min="12046" max="12046" width="9.140625" style="41" customWidth="1"/>
    <col min="12047" max="12047" width="12.7109375" style="41" customWidth="1"/>
    <col min="12048" max="12048" width="13.5703125" style="41" customWidth="1"/>
    <col min="12049" max="12049" width="13.140625" style="41" customWidth="1"/>
    <col min="12050" max="12051" width="14.140625" style="41" bestFit="1" customWidth="1"/>
    <col min="12052" max="12283" width="9.140625" style="41"/>
    <col min="12284" max="12284" width="28.5703125" style="41" customWidth="1"/>
    <col min="12285" max="12285" width="13.42578125" style="41" customWidth="1"/>
    <col min="12286" max="12287" width="12.5703125" style="41" customWidth="1"/>
    <col min="12288" max="12288" width="14" style="41" customWidth="1"/>
    <col min="12289" max="12289" width="11.7109375" style="41" customWidth="1"/>
    <col min="12290" max="12290" width="11.5703125" style="41" customWidth="1"/>
    <col min="12291" max="12291" width="12.28515625" style="41" customWidth="1"/>
    <col min="12292" max="12292" width="13.140625" style="41" customWidth="1"/>
    <col min="12293" max="12293" width="12.5703125" style="41" customWidth="1"/>
    <col min="12294" max="12294" width="11" style="41" customWidth="1"/>
    <col min="12295" max="12295" width="13.7109375" style="41" customWidth="1"/>
    <col min="12296" max="12296" width="15.140625" style="41" customWidth="1"/>
    <col min="12297" max="12298" width="11.28515625" style="41" customWidth="1"/>
    <col min="12299" max="12299" width="10.7109375" style="41" customWidth="1"/>
    <col min="12300" max="12300" width="10.28515625" style="41" bestFit="1" customWidth="1"/>
    <col min="12301" max="12301" width="10.28515625" style="41" customWidth="1"/>
    <col min="12302" max="12302" width="9.140625" style="41" customWidth="1"/>
    <col min="12303" max="12303" width="12.7109375" style="41" customWidth="1"/>
    <col min="12304" max="12304" width="13.5703125" style="41" customWidth="1"/>
    <col min="12305" max="12305" width="13.140625" style="41" customWidth="1"/>
    <col min="12306" max="12307" width="14.140625" style="41" bestFit="1" customWidth="1"/>
    <col min="12308" max="12539" width="9.140625" style="41"/>
    <col min="12540" max="12540" width="28.5703125" style="41" customWidth="1"/>
    <col min="12541" max="12541" width="13.42578125" style="41" customWidth="1"/>
    <col min="12542" max="12543" width="12.5703125" style="41" customWidth="1"/>
    <col min="12544" max="12544" width="14" style="41" customWidth="1"/>
    <col min="12545" max="12545" width="11.7109375" style="41" customWidth="1"/>
    <col min="12546" max="12546" width="11.5703125" style="41" customWidth="1"/>
    <col min="12547" max="12547" width="12.28515625" style="41" customWidth="1"/>
    <col min="12548" max="12548" width="13.140625" style="41" customWidth="1"/>
    <col min="12549" max="12549" width="12.5703125" style="41" customWidth="1"/>
    <col min="12550" max="12550" width="11" style="41" customWidth="1"/>
    <col min="12551" max="12551" width="13.7109375" style="41" customWidth="1"/>
    <col min="12552" max="12552" width="15.140625" style="41" customWidth="1"/>
    <col min="12553" max="12554" width="11.28515625" style="41" customWidth="1"/>
    <col min="12555" max="12555" width="10.7109375" style="41" customWidth="1"/>
    <col min="12556" max="12556" width="10.28515625" style="41" bestFit="1" customWidth="1"/>
    <col min="12557" max="12557" width="10.28515625" style="41" customWidth="1"/>
    <col min="12558" max="12558" width="9.140625" style="41" customWidth="1"/>
    <col min="12559" max="12559" width="12.7109375" style="41" customWidth="1"/>
    <col min="12560" max="12560" width="13.5703125" style="41" customWidth="1"/>
    <col min="12561" max="12561" width="13.140625" style="41" customWidth="1"/>
    <col min="12562" max="12563" width="14.140625" style="41" bestFit="1" customWidth="1"/>
    <col min="12564" max="12795" width="9.140625" style="41"/>
    <col min="12796" max="12796" width="28.5703125" style="41" customWidth="1"/>
    <col min="12797" max="12797" width="13.42578125" style="41" customWidth="1"/>
    <col min="12798" max="12799" width="12.5703125" style="41" customWidth="1"/>
    <col min="12800" max="12800" width="14" style="41" customWidth="1"/>
    <col min="12801" max="12801" width="11.7109375" style="41" customWidth="1"/>
    <col min="12802" max="12802" width="11.5703125" style="41" customWidth="1"/>
    <col min="12803" max="12803" width="12.28515625" style="41" customWidth="1"/>
    <col min="12804" max="12804" width="13.140625" style="41" customWidth="1"/>
    <col min="12805" max="12805" width="12.5703125" style="41" customWidth="1"/>
    <col min="12806" max="12806" width="11" style="41" customWidth="1"/>
    <col min="12807" max="12807" width="13.7109375" style="41" customWidth="1"/>
    <col min="12808" max="12808" width="15.140625" style="41" customWidth="1"/>
    <col min="12809" max="12810" width="11.28515625" style="41" customWidth="1"/>
    <col min="12811" max="12811" width="10.7109375" style="41" customWidth="1"/>
    <col min="12812" max="12812" width="10.28515625" style="41" bestFit="1" customWidth="1"/>
    <col min="12813" max="12813" width="10.28515625" style="41" customWidth="1"/>
    <col min="12814" max="12814" width="9.140625" style="41" customWidth="1"/>
    <col min="12815" max="12815" width="12.7109375" style="41" customWidth="1"/>
    <col min="12816" max="12816" width="13.5703125" style="41" customWidth="1"/>
    <col min="12817" max="12817" width="13.140625" style="41" customWidth="1"/>
    <col min="12818" max="12819" width="14.140625" style="41" bestFit="1" customWidth="1"/>
    <col min="12820" max="13051" width="9.140625" style="41"/>
    <col min="13052" max="13052" width="28.5703125" style="41" customWidth="1"/>
    <col min="13053" max="13053" width="13.42578125" style="41" customWidth="1"/>
    <col min="13054" max="13055" width="12.5703125" style="41" customWidth="1"/>
    <col min="13056" max="13056" width="14" style="41" customWidth="1"/>
    <col min="13057" max="13057" width="11.7109375" style="41" customWidth="1"/>
    <col min="13058" max="13058" width="11.5703125" style="41" customWidth="1"/>
    <col min="13059" max="13059" width="12.28515625" style="41" customWidth="1"/>
    <col min="13060" max="13060" width="13.140625" style="41" customWidth="1"/>
    <col min="13061" max="13061" width="12.5703125" style="41" customWidth="1"/>
    <col min="13062" max="13062" width="11" style="41" customWidth="1"/>
    <col min="13063" max="13063" width="13.7109375" style="41" customWidth="1"/>
    <col min="13064" max="13064" width="15.140625" style="41" customWidth="1"/>
    <col min="13065" max="13066" width="11.28515625" style="41" customWidth="1"/>
    <col min="13067" max="13067" width="10.7109375" style="41" customWidth="1"/>
    <col min="13068" max="13068" width="10.28515625" style="41" bestFit="1" customWidth="1"/>
    <col min="13069" max="13069" width="10.28515625" style="41" customWidth="1"/>
    <col min="13070" max="13070" width="9.140625" style="41" customWidth="1"/>
    <col min="13071" max="13071" width="12.7109375" style="41" customWidth="1"/>
    <col min="13072" max="13072" width="13.5703125" style="41" customWidth="1"/>
    <col min="13073" max="13073" width="13.140625" style="41" customWidth="1"/>
    <col min="13074" max="13075" width="14.140625" style="41" bestFit="1" customWidth="1"/>
    <col min="13076" max="13307" width="9.140625" style="41"/>
    <col min="13308" max="13308" width="28.5703125" style="41" customWidth="1"/>
    <col min="13309" max="13309" width="13.42578125" style="41" customWidth="1"/>
    <col min="13310" max="13311" width="12.5703125" style="41" customWidth="1"/>
    <col min="13312" max="13312" width="14" style="41" customWidth="1"/>
    <col min="13313" max="13313" width="11.7109375" style="41" customWidth="1"/>
    <col min="13314" max="13314" width="11.5703125" style="41" customWidth="1"/>
    <col min="13315" max="13315" width="12.28515625" style="41" customWidth="1"/>
    <col min="13316" max="13316" width="13.140625" style="41" customWidth="1"/>
    <col min="13317" max="13317" width="12.5703125" style="41" customWidth="1"/>
    <col min="13318" max="13318" width="11" style="41" customWidth="1"/>
    <col min="13319" max="13319" width="13.7109375" style="41" customWidth="1"/>
    <col min="13320" max="13320" width="15.140625" style="41" customWidth="1"/>
    <col min="13321" max="13322" width="11.28515625" style="41" customWidth="1"/>
    <col min="13323" max="13323" width="10.7109375" style="41" customWidth="1"/>
    <col min="13324" max="13324" width="10.28515625" style="41" bestFit="1" customWidth="1"/>
    <col min="13325" max="13325" width="10.28515625" style="41" customWidth="1"/>
    <col min="13326" max="13326" width="9.140625" style="41" customWidth="1"/>
    <col min="13327" max="13327" width="12.7109375" style="41" customWidth="1"/>
    <col min="13328" max="13328" width="13.5703125" style="41" customWidth="1"/>
    <col min="13329" max="13329" width="13.140625" style="41" customWidth="1"/>
    <col min="13330" max="13331" width="14.140625" style="41" bestFit="1" customWidth="1"/>
    <col min="13332" max="13563" width="9.140625" style="41"/>
    <col min="13564" max="13564" width="28.5703125" style="41" customWidth="1"/>
    <col min="13565" max="13565" width="13.42578125" style="41" customWidth="1"/>
    <col min="13566" max="13567" width="12.5703125" style="41" customWidth="1"/>
    <col min="13568" max="13568" width="14" style="41" customWidth="1"/>
    <col min="13569" max="13569" width="11.7109375" style="41" customWidth="1"/>
    <col min="13570" max="13570" width="11.5703125" style="41" customWidth="1"/>
    <col min="13571" max="13571" width="12.28515625" style="41" customWidth="1"/>
    <col min="13572" max="13572" width="13.140625" style="41" customWidth="1"/>
    <col min="13573" max="13573" width="12.5703125" style="41" customWidth="1"/>
    <col min="13574" max="13574" width="11" style="41" customWidth="1"/>
    <col min="13575" max="13575" width="13.7109375" style="41" customWidth="1"/>
    <col min="13576" max="13576" width="15.140625" style="41" customWidth="1"/>
    <col min="13577" max="13578" width="11.28515625" style="41" customWidth="1"/>
    <col min="13579" max="13579" width="10.7109375" style="41" customWidth="1"/>
    <col min="13580" max="13580" width="10.28515625" style="41" bestFit="1" customWidth="1"/>
    <col min="13581" max="13581" width="10.28515625" style="41" customWidth="1"/>
    <col min="13582" max="13582" width="9.140625" style="41" customWidth="1"/>
    <col min="13583" max="13583" width="12.7109375" style="41" customWidth="1"/>
    <col min="13584" max="13584" width="13.5703125" style="41" customWidth="1"/>
    <col min="13585" max="13585" width="13.140625" style="41" customWidth="1"/>
    <col min="13586" max="13587" width="14.140625" style="41" bestFit="1" customWidth="1"/>
    <col min="13588" max="13819" width="9.140625" style="41"/>
    <col min="13820" max="13820" width="28.5703125" style="41" customWidth="1"/>
    <col min="13821" max="13821" width="13.42578125" style="41" customWidth="1"/>
    <col min="13822" max="13823" width="12.5703125" style="41" customWidth="1"/>
    <col min="13824" max="13824" width="14" style="41" customWidth="1"/>
    <col min="13825" max="13825" width="11.7109375" style="41" customWidth="1"/>
    <col min="13826" max="13826" width="11.5703125" style="41" customWidth="1"/>
    <col min="13827" max="13827" width="12.28515625" style="41" customWidth="1"/>
    <col min="13828" max="13828" width="13.140625" style="41" customWidth="1"/>
    <col min="13829" max="13829" width="12.5703125" style="41" customWidth="1"/>
    <col min="13830" max="13830" width="11" style="41" customWidth="1"/>
    <col min="13831" max="13831" width="13.7109375" style="41" customWidth="1"/>
    <col min="13832" max="13832" width="15.140625" style="41" customWidth="1"/>
    <col min="13833" max="13834" width="11.28515625" style="41" customWidth="1"/>
    <col min="13835" max="13835" width="10.7109375" style="41" customWidth="1"/>
    <col min="13836" max="13836" width="10.28515625" style="41" bestFit="1" customWidth="1"/>
    <col min="13837" max="13837" width="10.28515625" style="41" customWidth="1"/>
    <col min="13838" max="13838" width="9.140625" style="41" customWidth="1"/>
    <col min="13839" max="13839" width="12.7109375" style="41" customWidth="1"/>
    <col min="13840" max="13840" width="13.5703125" style="41" customWidth="1"/>
    <col min="13841" max="13841" width="13.140625" style="41" customWidth="1"/>
    <col min="13842" max="13843" width="14.140625" style="41" bestFit="1" customWidth="1"/>
    <col min="13844" max="14075" width="9.140625" style="41"/>
    <col min="14076" max="14076" width="28.5703125" style="41" customWidth="1"/>
    <col min="14077" max="14077" width="13.42578125" style="41" customWidth="1"/>
    <col min="14078" max="14079" width="12.5703125" style="41" customWidth="1"/>
    <col min="14080" max="14080" width="14" style="41" customWidth="1"/>
    <col min="14081" max="14081" width="11.7109375" style="41" customWidth="1"/>
    <col min="14082" max="14082" width="11.5703125" style="41" customWidth="1"/>
    <col min="14083" max="14083" width="12.28515625" style="41" customWidth="1"/>
    <col min="14084" max="14084" width="13.140625" style="41" customWidth="1"/>
    <col min="14085" max="14085" width="12.5703125" style="41" customWidth="1"/>
    <col min="14086" max="14086" width="11" style="41" customWidth="1"/>
    <col min="14087" max="14087" width="13.7109375" style="41" customWidth="1"/>
    <col min="14088" max="14088" width="15.140625" style="41" customWidth="1"/>
    <col min="14089" max="14090" width="11.28515625" style="41" customWidth="1"/>
    <col min="14091" max="14091" width="10.7109375" style="41" customWidth="1"/>
    <col min="14092" max="14092" width="10.28515625" style="41" bestFit="1" customWidth="1"/>
    <col min="14093" max="14093" width="10.28515625" style="41" customWidth="1"/>
    <col min="14094" max="14094" width="9.140625" style="41" customWidth="1"/>
    <col min="14095" max="14095" width="12.7109375" style="41" customWidth="1"/>
    <col min="14096" max="14096" width="13.5703125" style="41" customWidth="1"/>
    <col min="14097" max="14097" width="13.140625" style="41" customWidth="1"/>
    <col min="14098" max="14099" width="14.140625" style="41" bestFit="1" customWidth="1"/>
    <col min="14100" max="14331" width="9.140625" style="41"/>
    <col min="14332" max="14332" width="28.5703125" style="41" customWidth="1"/>
    <col min="14333" max="14333" width="13.42578125" style="41" customWidth="1"/>
    <col min="14334" max="14335" width="12.5703125" style="41" customWidth="1"/>
    <col min="14336" max="14336" width="14" style="41" customWidth="1"/>
    <col min="14337" max="14337" width="11.7109375" style="41" customWidth="1"/>
    <col min="14338" max="14338" width="11.5703125" style="41" customWidth="1"/>
    <col min="14339" max="14339" width="12.28515625" style="41" customWidth="1"/>
    <col min="14340" max="14340" width="13.140625" style="41" customWidth="1"/>
    <col min="14341" max="14341" width="12.5703125" style="41" customWidth="1"/>
    <col min="14342" max="14342" width="11" style="41" customWidth="1"/>
    <col min="14343" max="14343" width="13.7109375" style="41" customWidth="1"/>
    <col min="14344" max="14344" width="15.140625" style="41" customWidth="1"/>
    <col min="14345" max="14346" width="11.28515625" style="41" customWidth="1"/>
    <col min="14347" max="14347" width="10.7109375" style="41" customWidth="1"/>
    <col min="14348" max="14348" width="10.28515625" style="41" bestFit="1" customWidth="1"/>
    <col min="14349" max="14349" width="10.28515625" style="41" customWidth="1"/>
    <col min="14350" max="14350" width="9.140625" style="41" customWidth="1"/>
    <col min="14351" max="14351" width="12.7109375" style="41" customWidth="1"/>
    <col min="14352" max="14352" width="13.5703125" style="41" customWidth="1"/>
    <col min="14353" max="14353" width="13.140625" style="41" customWidth="1"/>
    <col min="14354" max="14355" width="14.140625" style="41" bestFit="1" customWidth="1"/>
    <col min="14356" max="14587" width="9.140625" style="41"/>
    <col min="14588" max="14588" width="28.5703125" style="41" customWidth="1"/>
    <col min="14589" max="14589" width="13.42578125" style="41" customWidth="1"/>
    <col min="14590" max="14591" width="12.5703125" style="41" customWidth="1"/>
    <col min="14592" max="14592" width="14" style="41" customWidth="1"/>
    <col min="14593" max="14593" width="11.7109375" style="41" customWidth="1"/>
    <col min="14594" max="14594" width="11.5703125" style="41" customWidth="1"/>
    <col min="14595" max="14595" width="12.28515625" style="41" customWidth="1"/>
    <col min="14596" max="14596" width="13.140625" style="41" customWidth="1"/>
    <col min="14597" max="14597" width="12.5703125" style="41" customWidth="1"/>
    <col min="14598" max="14598" width="11" style="41" customWidth="1"/>
    <col min="14599" max="14599" width="13.7109375" style="41" customWidth="1"/>
    <col min="14600" max="14600" width="15.140625" style="41" customWidth="1"/>
    <col min="14601" max="14602" width="11.28515625" style="41" customWidth="1"/>
    <col min="14603" max="14603" width="10.7109375" style="41" customWidth="1"/>
    <col min="14604" max="14604" width="10.28515625" style="41" bestFit="1" customWidth="1"/>
    <col min="14605" max="14605" width="10.28515625" style="41" customWidth="1"/>
    <col min="14606" max="14606" width="9.140625" style="41" customWidth="1"/>
    <col min="14607" max="14607" width="12.7109375" style="41" customWidth="1"/>
    <col min="14608" max="14608" width="13.5703125" style="41" customWidth="1"/>
    <col min="14609" max="14609" width="13.140625" style="41" customWidth="1"/>
    <col min="14610" max="14611" width="14.140625" style="41" bestFit="1" customWidth="1"/>
    <col min="14612" max="14843" width="9.140625" style="41"/>
    <col min="14844" max="14844" width="28.5703125" style="41" customWidth="1"/>
    <col min="14845" max="14845" width="13.42578125" style="41" customWidth="1"/>
    <col min="14846" max="14847" width="12.5703125" style="41" customWidth="1"/>
    <col min="14848" max="14848" width="14" style="41" customWidth="1"/>
    <col min="14849" max="14849" width="11.7109375" style="41" customWidth="1"/>
    <col min="14850" max="14850" width="11.5703125" style="41" customWidth="1"/>
    <col min="14851" max="14851" width="12.28515625" style="41" customWidth="1"/>
    <col min="14852" max="14852" width="13.140625" style="41" customWidth="1"/>
    <col min="14853" max="14853" width="12.5703125" style="41" customWidth="1"/>
    <col min="14854" max="14854" width="11" style="41" customWidth="1"/>
    <col min="14855" max="14855" width="13.7109375" style="41" customWidth="1"/>
    <col min="14856" max="14856" width="15.140625" style="41" customWidth="1"/>
    <col min="14857" max="14858" width="11.28515625" style="41" customWidth="1"/>
    <col min="14859" max="14859" width="10.7109375" style="41" customWidth="1"/>
    <col min="14860" max="14860" width="10.28515625" style="41" bestFit="1" customWidth="1"/>
    <col min="14861" max="14861" width="10.28515625" style="41" customWidth="1"/>
    <col min="14862" max="14862" width="9.140625" style="41" customWidth="1"/>
    <col min="14863" max="14863" width="12.7109375" style="41" customWidth="1"/>
    <col min="14864" max="14864" width="13.5703125" style="41" customWidth="1"/>
    <col min="14865" max="14865" width="13.140625" style="41" customWidth="1"/>
    <col min="14866" max="14867" width="14.140625" style="41" bestFit="1" customWidth="1"/>
    <col min="14868" max="15099" width="9.140625" style="41"/>
    <col min="15100" max="15100" width="28.5703125" style="41" customWidth="1"/>
    <col min="15101" max="15101" width="13.42578125" style="41" customWidth="1"/>
    <col min="15102" max="15103" width="12.5703125" style="41" customWidth="1"/>
    <col min="15104" max="15104" width="14" style="41" customWidth="1"/>
    <col min="15105" max="15105" width="11.7109375" style="41" customWidth="1"/>
    <col min="15106" max="15106" width="11.5703125" style="41" customWidth="1"/>
    <col min="15107" max="15107" width="12.28515625" style="41" customWidth="1"/>
    <col min="15108" max="15108" width="13.140625" style="41" customWidth="1"/>
    <col min="15109" max="15109" width="12.5703125" style="41" customWidth="1"/>
    <col min="15110" max="15110" width="11" style="41" customWidth="1"/>
    <col min="15111" max="15111" width="13.7109375" style="41" customWidth="1"/>
    <col min="15112" max="15112" width="15.140625" style="41" customWidth="1"/>
    <col min="15113" max="15114" width="11.28515625" style="41" customWidth="1"/>
    <col min="15115" max="15115" width="10.7109375" style="41" customWidth="1"/>
    <col min="15116" max="15116" width="10.28515625" style="41" bestFit="1" customWidth="1"/>
    <col min="15117" max="15117" width="10.28515625" style="41" customWidth="1"/>
    <col min="15118" max="15118" width="9.140625" style="41" customWidth="1"/>
    <col min="15119" max="15119" width="12.7109375" style="41" customWidth="1"/>
    <col min="15120" max="15120" width="13.5703125" style="41" customWidth="1"/>
    <col min="15121" max="15121" width="13.140625" style="41" customWidth="1"/>
    <col min="15122" max="15123" width="14.140625" style="41" bestFit="1" customWidth="1"/>
    <col min="15124" max="15355" width="9.140625" style="41"/>
    <col min="15356" max="15356" width="28.5703125" style="41" customWidth="1"/>
    <col min="15357" max="15357" width="13.42578125" style="41" customWidth="1"/>
    <col min="15358" max="15359" width="12.5703125" style="41" customWidth="1"/>
    <col min="15360" max="15360" width="14" style="41" customWidth="1"/>
    <col min="15361" max="15361" width="11.7109375" style="41" customWidth="1"/>
    <col min="15362" max="15362" width="11.5703125" style="41" customWidth="1"/>
    <col min="15363" max="15363" width="12.28515625" style="41" customWidth="1"/>
    <col min="15364" max="15364" width="13.140625" style="41" customWidth="1"/>
    <col min="15365" max="15365" width="12.5703125" style="41" customWidth="1"/>
    <col min="15366" max="15366" width="11" style="41" customWidth="1"/>
    <col min="15367" max="15367" width="13.7109375" style="41" customWidth="1"/>
    <col min="15368" max="15368" width="15.140625" style="41" customWidth="1"/>
    <col min="15369" max="15370" width="11.28515625" style="41" customWidth="1"/>
    <col min="15371" max="15371" width="10.7109375" style="41" customWidth="1"/>
    <col min="15372" max="15372" width="10.28515625" style="41" bestFit="1" customWidth="1"/>
    <col min="15373" max="15373" width="10.28515625" style="41" customWidth="1"/>
    <col min="15374" max="15374" width="9.140625" style="41" customWidth="1"/>
    <col min="15375" max="15375" width="12.7109375" style="41" customWidth="1"/>
    <col min="15376" max="15376" width="13.5703125" style="41" customWidth="1"/>
    <col min="15377" max="15377" width="13.140625" style="41" customWidth="1"/>
    <col min="15378" max="15379" width="14.140625" style="41" bestFit="1" customWidth="1"/>
    <col min="15380" max="15611" width="9.140625" style="41"/>
    <col min="15612" max="15612" width="28.5703125" style="41" customWidth="1"/>
    <col min="15613" max="15613" width="13.42578125" style="41" customWidth="1"/>
    <col min="15614" max="15615" width="12.5703125" style="41" customWidth="1"/>
    <col min="15616" max="15616" width="14" style="41" customWidth="1"/>
    <col min="15617" max="15617" width="11.7109375" style="41" customWidth="1"/>
    <col min="15618" max="15618" width="11.5703125" style="41" customWidth="1"/>
    <col min="15619" max="15619" width="12.28515625" style="41" customWidth="1"/>
    <col min="15620" max="15620" width="13.140625" style="41" customWidth="1"/>
    <col min="15621" max="15621" width="12.5703125" style="41" customWidth="1"/>
    <col min="15622" max="15622" width="11" style="41" customWidth="1"/>
    <col min="15623" max="15623" width="13.7109375" style="41" customWidth="1"/>
    <col min="15624" max="15624" width="15.140625" style="41" customWidth="1"/>
    <col min="15625" max="15626" width="11.28515625" style="41" customWidth="1"/>
    <col min="15627" max="15627" width="10.7109375" style="41" customWidth="1"/>
    <col min="15628" max="15628" width="10.28515625" style="41" bestFit="1" customWidth="1"/>
    <col min="15629" max="15629" width="10.28515625" style="41" customWidth="1"/>
    <col min="15630" max="15630" width="9.140625" style="41" customWidth="1"/>
    <col min="15631" max="15631" width="12.7109375" style="41" customWidth="1"/>
    <col min="15632" max="15632" width="13.5703125" style="41" customWidth="1"/>
    <col min="15633" max="15633" width="13.140625" style="41" customWidth="1"/>
    <col min="15634" max="15635" width="14.140625" style="41" bestFit="1" customWidth="1"/>
    <col min="15636" max="15867" width="9.140625" style="41"/>
    <col min="15868" max="15868" width="28.5703125" style="41" customWidth="1"/>
    <col min="15869" max="15869" width="13.42578125" style="41" customWidth="1"/>
    <col min="15870" max="15871" width="12.5703125" style="41" customWidth="1"/>
    <col min="15872" max="15872" width="14" style="41" customWidth="1"/>
    <col min="15873" max="15873" width="11.7109375" style="41" customWidth="1"/>
    <col min="15874" max="15874" width="11.5703125" style="41" customWidth="1"/>
    <col min="15875" max="15875" width="12.28515625" style="41" customWidth="1"/>
    <col min="15876" max="15876" width="13.140625" style="41" customWidth="1"/>
    <col min="15877" max="15877" width="12.5703125" style="41" customWidth="1"/>
    <col min="15878" max="15878" width="11" style="41" customWidth="1"/>
    <col min="15879" max="15879" width="13.7109375" style="41" customWidth="1"/>
    <col min="15880" max="15880" width="15.140625" style="41" customWidth="1"/>
    <col min="15881" max="15882" width="11.28515625" style="41" customWidth="1"/>
    <col min="15883" max="15883" width="10.7109375" style="41" customWidth="1"/>
    <col min="15884" max="15884" width="10.28515625" style="41" bestFit="1" customWidth="1"/>
    <col min="15885" max="15885" width="10.28515625" style="41" customWidth="1"/>
    <col min="15886" max="15886" width="9.140625" style="41" customWidth="1"/>
    <col min="15887" max="15887" width="12.7109375" style="41" customWidth="1"/>
    <col min="15888" max="15888" width="13.5703125" style="41" customWidth="1"/>
    <col min="15889" max="15889" width="13.140625" style="41" customWidth="1"/>
    <col min="15890" max="15891" width="14.140625" style="41" bestFit="1" customWidth="1"/>
    <col min="15892" max="16123" width="9.140625" style="41"/>
    <col min="16124" max="16124" width="28.5703125" style="41" customWidth="1"/>
    <col min="16125" max="16125" width="13.42578125" style="41" customWidth="1"/>
    <col min="16126" max="16127" width="12.5703125" style="41" customWidth="1"/>
    <col min="16128" max="16128" width="14" style="41" customWidth="1"/>
    <col min="16129" max="16129" width="11.7109375" style="41" customWidth="1"/>
    <col min="16130" max="16130" width="11.5703125" style="41" customWidth="1"/>
    <col min="16131" max="16131" width="12.28515625" style="41" customWidth="1"/>
    <col min="16132" max="16132" width="13.140625" style="41" customWidth="1"/>
    <col min="16133" max="16133" width="12.5703125" style="41" customWidth="1"/>
    <col min="16134" max="16134" width="11" style="41" customWidth="1"/>
    <col min="16135" max="16135" width="13.7109375" style="41" customWidth="1"/>
    <col min="16136" max="16136" width="15.140625" style="41" customWidth="1"/>
    <col min="16137" max="16138" width="11.28515625" style="41" customWidth="1"/>
    <col min="16139" max="16139" width="10.7109375" style="41" customWidth="1"/>
    <col min="16140" max="16140" width="10.28515625" style="41" bestFit="1" customWidth="1"/>
    <col min="16141" max="16141" width="10.28515625" style="41" customWidth="1"/>
    <col min="16142" max="16142" width="9.140625" style="41" customWidth="1"/>
    <col min="16143" max="16143" width="12.7109375" style="41" customWidth="1"/>
    <col min="16144" max="16144" width="13.5703125" style="41" customWidth="1"/>
    <col min="16145" max="16145" width="13.140625" style="41" customWidth="1"/>
    <col min="16146" max="16147" width="14.140625" style="41" bestFit="1" customWidth="1"/>
    <col min="16148" max="16384" width="9.140625" style="41"/>
  </cols>
  <sheetData>
    <row r="1" spans="1:17">
      <c r="A1" s="3"/>
      <c r="B1" s="3"/>
      <c r="C1" s="3"/>
      <c r="D1" s="3"/>
      <c r="E1" s="3"/>
      <c r="F1" s="3"/>
      <c r="G1" s="3"/>
      <c r="H1" s="3"/>
      <c r="I1" s="3"/>
      <c r="J1" s="3"/>
      <c r="K1" s="3"/>
      <c r="L1" s="3"/>
      <c r="M1" s="3"/>
      <c r="N1" s="3"/>
      <c r="O1" s="3"/>
      <c r="P1" s="3"/>
      <c r="Q1" s="3"/>
    </row>
    <row r="2" spans="1:17" s="5" customFormat="1" ht="36.75">
      <c r="A2" s="4"/>
      <c r="B2" s="58" t="s">
        <v>742</v>
      </c>
      <c r="C2" s="58" t="s">
        <v>744</v>
      </c>
      <c r="D2" s="58" t="s">
        <v>456</v>
      </c>
      <c r="E2" s="58" t="s">
        <v>457</v>
      </c>
      <c r="F2" s="58" t="s">
        <v>458</v>
      </c>
      <c r="G2" s="58" t="s">
        <v>517</v>
      </c>
      <c r="H2" s="58" t="s">
        <v>745</v>
      </c>
      <c r="I2" s="58" t="s">
        <v>459</v>
      </c>
      <c r="J2" s="58" t="s">
        <v>925</v>
      </c>
      <c r="K2" s="58" t="s">
        <v>65</v>
      </c>
      <c r="L2" s="58" t="s">
        <v>518</v>
      </c>
      <c r="M2" s="58" t="s">
        <v>609</v>
      </c>
      <c r="N2" s="58" t="s">
        <v>897</v>
      </c>
      <c r="O2" s="58" t="s">
        <v>624</v>
      </c>
      <c r="P2" s="58" t="s">
        <v>470</v>
      </c>
      <c r="Q2" s="59" t="s">
        <v>746</v>
      </c>
    </row>
    <row r="3" spans="1:17">
      <c r="A3" s="6" t="s">
        <v>747</v>
      </c>
      <c r="B3" s="7">
        <f>+'EEFF '!D16</f>
        <v>3477038190</v>
      </c>
      <c r="C3" s="7">
        <f>+'EEFF '!D21</f>
        <v>6532535416</v>
      </c>
      <c r="D3" s="7">
        <f>+'EEFF '!D26</f>
        <v>21063689054</v>
      </c>
      <c r="E3" s="7">
        <f>+'EEFF '!D35</f>
        <v>810146992</v>
      </c>
      <c r="F3" s="7">
        <f>+'EEFF '!D47</f>
        <v>892400661</v>
      </c>
      <c r="G3" s="7">
        <f>+'EEFF '!D52</f>
        <v>399751508</v>
      </c>
      <c r="H3" s="7">
        <f>+'EEFF '!D59</f>
        <v>68396046</v>
      </c>
      <c r="I3" s="7">
        <f>-'EEFF '!G16</f>
        <v>-898120890</v>
      </c>
      <c r="J3" s="7">
        <f>-'EEFF '!G21</f>
        <v>-17857156968</v>
      </c>
      <c r="K3" s="7">
        <f>-'EEFF '!G26</f>
        <v>-3288087830</v>
      </c>
      <c r="L3" s="7">
        <f>-'EEFF '!G35</f>
        <v>0</v>
      </c>
      <c r="M3" s="7">
        <f>-PN!D37-PN!E37</f>
        <v>-4724057500</v>
      </c>
      <c r="N3" s="7">
        <f>-PN!H37-PN!J37</f>
        <v>-647138862</v>
      </c>
      <c r="O3" s="7">
        <f>-PN!K37</f>
        <v>-974700282</v>
      </c>
      <c r="P3" s="7">
        <f>-PN!L37</f>
        <v>-3719625238</v>
      </c>
      <c r="Q3" s="8">
        <f t="shared" ref="Q3:Q22" si="0">+SUM(B3:P3)</f>
        <v>1135070297</v>
      </c>
    </row>
    <row r="4" spans="1:17">
      <c r="A4" s="6" t="s">
        <v>898</v>
      </c>
      <c r="B4" s="9"/>
      <c r="C4" s="9"/>
      <c r="D4" s="9"/>
      <c r="E4" s="9"/>
      <c r="F4" s="9"/>
      <c r="G4" s="9"/>
      <c r="H4" s="9"/>
      <c r="I4" s="9"/>
      <c r="J4" s="9"/>
      <c r="K4" s="9"/>
      <c r="L4" s="9"/>
      <c r="M4" s="9"/>
      <c r="N4" s="9"/>
      <c r="O4" s="9">
        <f>-P4</f>
        <v>-3719625238</v>
      </c>
      <c r="P4" s="9">
        <f>-P3</f>
        <v>3719625238</v>
      </c>
      <c r="Q4" s="8">
        <f t="shared" si="0"/>
        <v>0</v>
      </c>
    </row>
    <row r="5" spans="1:17">
      <c r="A5" s="6" t="s">
        <v>748</v>
      </c>
      <c r="B5" s="9">
        <f>-O5</f>
        <v>0</v>
      </c>
      <c r="C5" s="9"/>
      <c r="D5" s="9"/>
      <c r="E5" s="9"/>
      <c r="F5" s="9"/>
      <c r="G5" s="9"/>
      <c r="H5" s="9"/>
      <c r="I5" s="9"/>
      <c r="J5" s="9"/>
      <c r="K5" s="9"/>
      <c r="L5" s="9"/>
      <c r="M5" s="9"/>
      <c r="N5" s="9"/>
      <c r="O5" s="9"/>
      <c r="P5" s="9"/>
      <c r="Q5" s="8">
        <f t="shared" si="0"/>
        <v>0</v>
      </c>
    </row>
    <row r="6" spans="1:17">
      <c r="A6" s="6" t="s">
        <v>749</v>
      </c>
      <c r="B6" s="9" t="e">
        <f>-G6-H6</f>
        <v>#REF!</v>
      </c>
      <c r="C6" s="9"/>
      <c r="D6" s="9"/>
      <c r="E6" s="9"/>
      <c r="F6" s="9"/>
      <c r="G6" s="9" t="e">
        <f>+#REF!</f>
        <v>#REF!</v>
      </c>
      <c r="H6" s="9" t="e">
        <f>+#REF!+#REF!</f>
        <v>#REF!</v>
      </c>
      <c r="I6" s="9"/>
      <c r="J6" s="9"/>
      <c r="K6" s="9"/>
      <c r="L6" s="9"/>
      <c r="M6" s="9"/>
      <c r="N6" s="9"/>
      <c r="O6" s="9"/>
      <c r="P6" s="9"/>
      <c r="Q6" s="8" t="e">
        <f t="shared" si="0"/>
        <v>#REF!</v>
      </c>
    </row>
    <row r="7" spans="1:17">
      <c r="A7" s="6" t="s">
        <v>750</v>
      </c>
      <c r="B7" s="9"/>
      <c r="C7" s="9"/>
      <c r="D7" s="9"/>
      <c r="E7" s="9"/>
      <c r="F7" s="9"/>
      <c r="G7" s="9">
        <v>0</v>
      </c>
      <c r="H7" s="9"/>
      <c r="I7" s="9"/>
      <c r="J7" s="9"/>
      <c r="K7" s="9"/>
      <c r="L7" s="9"/>
      <c r="M7" s="9"/>
      <c r="N7" s="9"/>
      <c r="O7" s="9"/>
      <c r="P7" s="9">
        <f>-G7</f>
        <v>0</v>
      </c>
      <c r="Q7" s="8">
        <f t="shared" si="0"/>
        <v>0</v>
      </c>
    </row>
    <row r="8" spans="1:17">
      <c r="A8" s="6" t="s">
        <v>930</v>
      </c>
      <c r="B8" s="9"/>
      <c r="C8" s="9"/>
      <c r="D8" s="9"/>
      <c r="E8" s="9"/>
      <c r="F8" s="9"/>
      <c r="G8" s="9">
        <v>0</v>
      </c>
      <c r="H8" s="9"/>
      <c r="I8" s="9"/>
      <c r="J8" s="9"/>
      <c r="K8" s="9"/>
      <c r="L8" s="9"/>
      <c r="M8" s="9"/>
      <c r="N8" s="9"/>
      <c r="O8" s="9"/>
      <c r="P8" s="9"/>
      <c r="Q8" s="8">
        <f t="shared" si="0"/>
        <v>0</v>
      </c>
    </row>
    <row r="9" spans="1:17">
      <c r="A9" s="6" t="s">
        <v>751</v>
      </c>
      <c r="B9" s="9">
        <f>-H9</f>
        <v>0</v>
      </c>
      <c r="C9" s="9"/>
      <c r="D9" s="9"/>
      <c r="E9" s="9"/>
      <c r="F9" s="9"/>
      <c r="G9" s="9"/>
      <c r="H9" s="9"/>
      <c r="I9" s="9"/>
      <c r="J9" s="9"/>
      <c r="K9" s="9"/>
      <c r="L9" s="9"/>
      <c r="M9" s="9"/>
      <c r="N9" s="9"/>
      <c r="O9" s="9"/>
      <c r="P9" s="9">
        <f>-G9</f>
        <v>0</v>
      </c>
      <c r="Q9" s="8">
        <f t="shared" si="0"/>
        <v>0</v>
      </c>
    </row>
    <row r="10" spans="1:17">
      <c r="A10" s="6" t="s">
        <v>752</v>
      </c>
      <c r="B10" s="9"/>
      <c r="C10" s="9"/>
      <c r="D10" s="9"/>
      <c r="E10" s="9"/>
      <c r="F10" s="9"/>
      <c r="G10" s="9"/>
      <c r="H10" s="9"/>
      <c r="I10" s="9"/>
      <c r="J10" s="9"/>
      <c r="K10" s="9"/>
      <c r="L10" s="9"/>
      <c r="M10" s="9"/>
      <c r="N10" s="9"/>
      <c r="O10" s="9"/>
      <c r="P10" s="9">
        <f>-G10</f>
        <v>0</v>
      </c>
      <c r="Q10" s="8">
        <f t="shared" si="0"/>
        <v>0</v>
      </c>
    </row>
    <row r="11" spans="1:17">
      <c r="A11" s="6" t="s">
        <v>753</v>
      </c>
      <c r="B11" s="9"/>
      <c r="C11" s="9"/>
      <c r="D11" s="9"/>
      <c r="E11" s="9"/>
      <c r="F11" s="9"/>
      <c r="G11" s="9" t="e">
        <f>+#REF!</f>
        <v>#REF!</v>
      </c>
      <c r="H11" s="9"/>
      <c r="I11" s="9"/>
      <c r="J11" s="9"/>
      <c r="K11" s="9"/>
      <c r="L11" s="9"/>
      <c r="M11" s="9"/>
      <c r="N11" s="9"/>
      <c r="O11" s="9"/>
      <c r="P11" s="9" t="e">
        <f>-G11</f>
        <v>#REF!</v>
      </c>
      <c r="Q11" s="8" t="e">
        <f t="shared" si="0"/>
        <v>#REF!</v>
      </c>
    </row>
    <row r="12" spans="1:17">
      <c r="A12" s="6" t="s">
        <v>754</v>
      </c>
      <c r="B12" s="9"/>
      <c r="C12" s="9"/>
      <c r="D12" s="9"/>
      <c r="E12" s="9"/>
      <c r="F12" s="9"/>
      <c r="G12" s="9"/>
      <c r="H12" s="9" t="e">
        <f>+#REF!+#REF!</f>
        <v>#REF!</v>
      </c>
      <c r="I12" s="9"/>
      <c r="J12" s="9"/>
      <c r="K12" s="9"/>
      <c r="L12" s="9"/>
      <c r="M12" s="9"/>
      <c r="N12" s="9"/>
      <c r="O12" s="9"/>
      <c r="P12" s="9" t="e">
        <f>-H12</f>
        <v>#REF!</v>
      </c>
      <c r="Q12" s="8" t="e">
        <f t="shared" si="0"/>
        <v>#REF!</v>
      </c>
    </row>
    <row r="13" spans="1:17">
      <c r="A13" s="6" t="s">
        <v>927</v>
      </c>
      <c r="B13" s="9"/>
      <c r="C13" s="9"/>
      <c r="D13" s="9"/>
      <c r="E13" s="9"/>
      <c r="F13" s="9"/>
      <c r="G13" s="9" t="e">
        <f>+#REF!+#REF!</f>
        <v>#REF!</v>
      </c>
      <c r="H13" s="9"/>
      <c r="I13" s="9"/>
      <c r="J13" s="9"/>
      <c r="K13" s="9"/>
      <c r="L13" s="9"/>
      <c r="M13" s="9"/>
      <c r="N13" s="9" t="e">
        <f>-G13</f>
        <v>#REF!</v>
      </c>
      <c r="O13" s="9"/>
      <c r="P13" s="9">
        <f>-H13</f>
        <v>0</v>
      </c>
      <c r="Q13" s="8" t="e">
        <f t="shared" si="0"/>
        <v>#REF!</v>
      </c>
    </row>
    <row r="14" spans="1:17">
      <c r="A14" s="6" t="s">
        <v>926</v>
      </c>
      <c r="B14" s="9">
        <f>-M14</f>
        <v>0</v>
      </c>
      <c r="C14" s="9"/>
      <c r="D14" s="9"/>
      <c r="E14" s="9"/>
      <c r="F14" s="9"/>
      <c r="G14" s="9"/>
      <c r="H14" s="9"/>
      <c r="I14" s="9"/>
      <c r="J14" s="9"/>
      <c r="K14" s="9"/>
      <c r="L14" s="9"/>
      <c r="M14" s="9">
        <f>-PN!D27+PN!D28+PN!E28</f>
        <v>0</v>
      </c>
      <c r="N14" s="9"/>
      <c r="O14" s="9"/>
      <c r="P14" s="9">
        <f>-H14</f>
        <v>0</v>
      </c>
      <c r="Q14" s="8">
        <f t="shared" si="0"/>
        <v>0</v>
      </c>
    </row>
    <row r="15" spans="1:17">
      <c r="A15" s="6" t="s">
        <v>928</v>
      </c>
      <c r="B15" s="9"/>
      <c r="C15" s="9"/>
      <c r="D15" s="9"/>
      <c r="E15" s="9"/>
      <c r="F15" s="9">
        <f>PN!J34</f>
        <v>49000000</v>
      </c>
      <c r="G15" s="9"/>
      <c r="H15" s="9"/>
      <c r="I15" s="9"/>
      <c r="J15" s="9"/>
      <c r="K15" s="9"/>
      <c r="L15" s="9"/>
      <c r="M15" s="9"/>
      <c r="N15" s="9">
        <f>-F15</f>
        <v>-49000000</v>
      </c>
      <c r="O15" s="9"/>
      <c r="P15" s="9">
        <v>0</v>
      </c>
      <c r="Q15" s="8">
        <f t="shared" si="0"/>
        <v>0</v>
      </c>
    </row>
    <row r="16" spans="1:17">
      <c r="A16" s="6" t="s">
        <v>929</v>
      </c>
      <c r="B16" s="9">
        <f>-F16</f>
        <v>-83280</v>
      </c>
      <c r="C16" s="9"/>
      <c r="D16" s="9"/>
      <c r="E16" s="9"/>
      <c r="F16" s="9">
        <f>+'EEFF '!C50-+'EEFF '!D50</f>
        <v>83280</v>
      </c>
      <c r="G16" s="9"/>
      <c r="H16" s="9"/>
      <c r="I16" s="9"/>
      <c r="J16" s="9"/>
      <c r="K16" s="9"/>
      <c r="L16" s="9"/>
      <c r="M16" s="9"/>
      <c r="N16" s="9"/>
      <c r="O16" s="9"/>
      <c r="P16" s="9">
        <v>0</v>
      </c>
      <c r="Q16" s="8">
        <f t="shared" si="0"/>
        <v>0</v>
      </c>
    </row>
    <row r="17" spans="1:17">
      <c r="A17" s="6" t="s">
        <v>533</v>
      </c>
      <c r="B17" s="9"/>
      <c r="C17" s="9">
        <f>+EERR!C68+EERR!C71</f>
        <v>-187558639</v>
      </c>
      <c r="D17" s="9"/>
      <c r="E17" s="9"/>
      <c r="F17" s="9"/>
      <c r="G17" s="9"/>
      <c r="H17" s="9"/>
      <c r="I17" s="9"/>
      <c r="J17" s="9"/>
      <c r="K17" s="9"/>
      <c r="L17" s="9"/>
      <c r="M17" s="9"/>
      <c r="N17" s="9"/>
      <c r="O17" s="9"/>
      <c r="P17" s="9">
        <f>-C17-F17</f>
        <v>187558639</v>
      </c>
      <c r="Q17" s="8">
        <f t="shared" si="0"/>
        <v>0</v>
      </c>
    </row>
    <row r="18" spans="1:17">
      <c r="A18" s="6" t="s">
        <v>931</v>
      </c>
      <c r="B18" s="10"/>
      <c r="C18" s="10"/>
      <c r="D18" s="11"/>
      <c r="E18" s="11"/>
      <c r="F18" s="13"/>
      <c r="G18" s="11"/>
      <c r="H18" s="11"/>
      <c r="I18" s="11"/>
      <c r="J18" s="11"/>
      <c r="K18" s="12"/>
      <c r="L18" s="12"/>
      <c r="M18" s="11"/>
      <c r="N18" s="11"/>
      <c r="O18" s="11"/>
      <c r="P18" s="10">
        <f>-K18</f>
        <v>0</v>
      </c>
      <c r="Q18" s="8">
        <f t="shared" si="0"/>
        <v>0</v>
      </c>
    </row>
    <row r="19" spans="1:17">
      <c r="A19" s="6" t="s">
        <v>938</v>
      </c>
      <c r="B19" s="10"/>
      <c r="C19" s="10"/>
      <c r="D19" s="11"/>
      <c r="E19" s="11"/>
      <c r="F19" s="13"/>
      <c r="G19" s="11"/>
      <c r="H19" s="11"/>
      <c r="I19" s="11"/>
      <c r="J19" s="11"/>
      <c r="K19" s="12"/>
      <c r="L19" s="12"/>
      <c r="M19" s="11"/>
      <c r="N19" s="11"/>
      <c r="O19" s="11"/>
      <c r="P19" s="10">
        <f>-K19</f>
        <v>0</v>
      </c>
      <c r="Q19" s="8">
        <f t="shared" si="0"/>
        <v>0</v>
      </c>
    </row>
    <row r="20" spans="1:17">
      <c r="A20" s="6"/>
      <c r="B20" s="11"/>
      <c r="C20" s="11"/>
      <c r="D20" s="11"/>
      <c r="E20" s="11"/>
      <c r="F20" s="11"/>
      <c r="G20" s="11"/>
      <c r="H20" s="11"/>
      <c r="I20" s="11"/>
      <c r="J20" s="11"/>
      <c r="K20" s="11"/>
      <c r="L20" s="11"/>
      <c r="M20" s="11"/>
      <c r="N20" s="11"/>
      <c r="O20" s="11"/>
      <c r="P20" s="11"/>
      <c r="Q20" s="8">
        <f t="shared" si="0"/>
        <v>0</v>
      </c>
    </row>
    <row r="21" spans="1:17">
      <c r="A21" s="14" t="s">
        <v>755</v>
      </c>
      <c r="B21" s="11"/>
      <c r="C21" s="11"/>
      <c r="D21" s="11"/>
      <c r="E21" s="11"/>
      <c r="F21" s="11"/>
      <c r="G21" s="11"/>
      <c r="H21" s="11"/>
      <c r="I21" s="11"/>
      <c r="J21" s="11"/>
      <c r="K21" s="11"/>
      <c r="L21" s="11"/>
      <c r="M21" s="11"/>
      <c r="N21" s="11"/>
      <c r="O21" s="11"/>
      <c r="P21" s="11"/>
      <c r="Q21" s="8">
        <f t="shared" si="0"/>
        <v>0</v>
      </c>
    </row>
    <row r="22" spans="1:17">
      <c r="A22" s="6" t="s">
        <v>744</v>
      </c>
      <c r="B22" s="124">
        <f>-C22</f>
        <v>2421961104</v>
      </c>
      <c r="C22" s="123">
        <v>-2421961104</v>
      </c>
      <c r="D22" s="11"/>
      <c r="E22" s="11"/>
      <c r="F22" s="11"/>
      <c r="G22" s="11"/>
      <c r="H22" s="11"/>
      <c r="I22" s="11"/>
      <c r="J22" s="11"/>
      <c r="K22" s="11"/>
      <c r="L22" s="11"/>
      <c r="M22" s="11"/>
      <c r="N22" s="11"/>
      <c r="O22" s="11"/>
      <c r="P22" s="11"/>
      <c r="Q22" s="8">
        <f t="shared" si="0"/>
        <v>0</v>
      </c>
    </row>
    <row r="23" spans="1:17">
      <c r="A23" s="6" t="s">
        <v>456</v>
      </c>
      <c r="B23" s="10">
        <f>-D23</f>
        <v>-4954131</v>
      </c>
      <c r="C23" s="10"/>
      <c r="D23" s="12">
        <v>4954131</v>
      </c>
      <c r="E23" s="12"/>
      <c r="F23" s="12"/>
      <c r="G23" s="12"/>
      <c r="H23" s="12"/>
      <c r="I23" s="12"/>
      <c r="J23" s="11"/>
      <c r="K23" s="11"/>
      <c r="L23" s="11"/>
      <c r="M23" s="11"/>
      <c r="N23" s="11"/>
      <c r="O23" s="11"/>
      <c r="P23" s="11"/>
      <c r="Q23" s="8">
        <f t="shared" ref="Q23:Q33" si="1">+SUM(B23:P23)</f>
        <v>0</v>
      </c>
    </row>
    <row r="24" spans="1:17">
      <c r="A24" s="6" t="s">
        <v>455</v>
      </c>
      <c r="B24" s="10">
        <f>-E24</f>
        <v>341247591</v>
      </c>
      <c r="C24" s="10"/>
      <c r="D24" s="12"/>
      <c r="E24" s="12">
        <v>-341247591</v>
      </c>
      <c r="F24" s="12"/>
      <c r="G24" s="12"/>
      <c r="H24" s="12"/>
      <c r="I24" s="12"/>
      <c r="J24" s="11"/>
      <c r="K24" s="11"/>
      <c r="L24" s="11"/>
      <c r="M24" s="11"/>
      <c r="N24" s="11"/>
      <c r="O24" s="11"/>
      <c r="P24" s="11"/>
      <c r="Q24" s="8">
        <f t="shared" si="1"/>
        <v>0</v>
      </c>
    </row>
    <row r="25" spans="1:17">
      <c r="A25" s="6" t="s">
        <v>458</v>
      </c>
      <c r="B25" s="10">
        <f>-F25</f>
        <v>0</v>
      </c>
      <c r="C25" s="10"/>
      <c r="D25" s="12"/>
      <c r="E25" s="12"/>
      <c r="F25" s="12"/>
      <c r="G25" s="12"/>
      <c r="H25" s="12"/>
      <c r="I25" s="12"/>
      <c r="J25" s="11"/>
      <c r="K25" s="11"/>
      <c r="L25" s="11"/>
      <c r="M25" s="11"/>
      <c r="N25" s="11"/>
      <c r="O25" s="11"/>
      <c r="P25" s="11"/>
      <c r="Q25" s="8">
        <f t="shared" si="1"/>
        <v>0</v>
      </c>
    </row>
    <row r="26" spans="1:17">
      <c r="A26" s="6" t="s">
        <v>459</v>
      </c>
      <c r="B26" s="10">
        <f>-I26</f>
        <v>-1668217533</v>
      </c>
      <c r="C26" s="10"/>
      <c r="D26" s="12"/>
      <c r="E26" s="12"/>
      <c r="F26" s="12"/>
      <c r="G26" s="12"/>
      <c r="H26" s="12"/>
      <c r="I26" s="12">
        <v>1668217533</v>
      </c>
      <c r="J26" s="11"/>
      <c r="K26" s="11"/>
      <c r="L26" s="11"/>
      <c r="M26" s="11"/>
      <c r="N26" s="11"/>
      <c r="O26" s="11"/>
      <c r="P26" s="11"/>
      <c r="Q26" s="8">
        <f t="shared" si="1"/>
        <v>0</v>
      </c>
    </row>
    <row r="27" spans="1:17">
      <c r="A27" s="6" t="s">
        <v>451</v>
      </c>
      <c r="B27" s="10">
        <f>-J27</f>
        <v>1218110856</v>
      </c>
      <c r="C27" s="10"/>
      <c r="D27" s="12"/>
      <c r="E27" s="12"/>
      <c r="F27" s="12"/>
      <c r="G27" s="12"/>
      <c r="H27" s="12"/>
      <c r="I27" s="12"/>
      <c r="J27" s="123">
        <v>-1218110856</v>
      </c>
      <c r="K27" s="11"/>
      <c r="L27" s="11"/>
      <c r="M27" s="11"/>
      <c r="N27" s="11"/>
      <c r="O27" s="11"/>
      <c r="P27" s="11"/>
      <c r="Q27" s="8">
        <f t="shared" si="1"/>
        <v>0</v>
      </c>
    </row>
    <row r="28" spans="1:17">
      <c r="A28" s="6" t="s">
        <v>65</v>
      </c>
      <c r="B28" s="10">
        <f>-K28</f>
        <v>-468100356</v>
      </c>
      <c r="C28" s="10"/>
      <c r="D28" s="11"/>
      <c r="E28" s="11"/>
      <c r="F28" s="11"/>
      <c r="G28" s="11"/>
      <c r="H28" s="11"/>
      <c r="I28" s="11"/>
      <c r="J28" s="12"/>
      <c r="K28" s="123">
        <v>468100356</v>
      </c>
      <c r="L28" s="11"/>
      <c r="M28" s="11"/>
      <c r="N28" s="11"/>
      <c r="O28" s="11"/>
      <c r="P28" s="11"/>
      <c r="Q28" s="8">
        <f t="shared" si="1"/>
        <v>0</v>
      </c>
    </row>
    <row r="29" spans="1:17">
      <c r="A29" s="6" t="s">
        <v>518</v>
      </c>
      <c r="B29" s="10">
        <f>-L29</f>
        <v>-2625590</v>
      </c>
      <c r="C29" s="10"/>
      <c r="D29" s="11"/>
      <c r="E29" s="11"/>
      <c r="F29" s="11"/>
      <c r="G29" s="11"/>
      <c r="H29" s="11"/>
      <c r="I29" s="11"/>
      <c r="J29" s="11"/>
      <c r="K29" s="12"/>
      <c r="L29" s="12">
        <v>2625590</v>
      </c>
      <c r="M29" s="11"/>
      <c r="N29" s="11"/>
      <c r="O29" s="11"/>
      <c r="P29" s="11"/>
      <c r="Q29" s="8">
        <f t="shared" si="1"/>
        <v>0</v>
      </c>
    </row>
    <row r="30" spans="1:17">
      <c r="A30" s="6" t="s">
        <v>756</v>
      </c>
      <c r="B30" s="12">
        <f>-P30</f>
        <v>-5255243627</v>
      </c>
      <c r="C30" s="12"/>
      <c r="D30" s="12"/>
      <c r="E30" s="12"/>
      <c r="F30" s="12"/>
      <c r="G30" s="12"/>
      <c r="H30" s="12"/>
      <c r="I30" s="12"/>
      <c r="J30" s="12"/>
      <c r="K30" s="12"/>
      <c r="L30" s="12"/>
      <c r="M30" s="12"/>
      <c r="N30" s="12"/>
      <c r="O30" s="12"/>
      <c r="P30" s="12">
        <v>5255243627</v>
      </c>
      <c r="Q30" s="8">
        <f t="shared" si="1"/>
        <v>0</v>
      </c>
    </row>
    <row r="31" spans="1:17">
      <c r="A31" s="15"/>
      <c r="B31" s="16"/>
      <c r="C31" s="16"/>
      <c r="D31" s="16"/>
      <c r="E31" s="16"/>
      <c r="F31" s="16"/>
      <c r="G31" s="16"/>
      <c r="H31" s="16"/>
      <c r="I31" s="16"/>
      <c r="J31" s="16"/>
      <c r="K31" s="16"/>
      <c r="L31" s="16"/>
      <c r="M31" s="16"/>
      <c r="N31" s="16"/>
      <c r="O31" s="16"/>
      <c r="P31" s="16"/>
      <c r="Q31" s="8">
        <f t="shared" si="1"/>
        <v>0</v>
      </c>
    </row>
    <row r="32" spans="1:17">
      <c r="A32" s="17" t="s">
        <v>757</v>
      </c>
      <c r="B32" s="18" t="e">
        <f t="shared" ref="B32:P32" si="2">+SUM(B3:B31)</f>
        <v>#REF!</v>
      </c>
      <c r="C32" s="18">
        <f t="shared" si="2"/>
        <v>3923015673</v>
      </c>
      <c r="D32" s="18">
        <f t="shared" si="2"/>
        <v>21068643185</v>
      </c>
      <c r="E32" s="18">
        <f t="shared" si="2"/>
        <v>468899401</v>
      </c>
      <c r="F32" s="18">
        <f t="shared" si="2"/>
        <v>941483941</v>
      </c>
      <c r="G32" s="18" t="e">
        <f t="shared" si="2"/>
        <v>#REF!</v>
      </c>
      <c r="H32" s="18" t="e">
        <f t="shared" si="2"/>
        <v>#REF!</v>
      </c>
      <c r="I32" s="18">
        <f t="shared" si="2"/>
        <v>770096643</v>
      </c>
      <c r="J32" s="18">
        <f t="shared" si="2"/>
        <v>-19075267824</v>
      </c>
      <c r="K32" s="18">
        <f t="shared" si="2"/>
        <v>-2819987474</v>
      </c>
      <c r="L32" s="18">
        <f t="shared" si="2"/>
        <v>2625590</v>
      </c>
      <c r="M32" s="18">
        <f t="shared" si="2"/>
        <v>-4724057500</v>
      </c>
      <c r="N32" s="18" t="e">
        <f t="shared" si="2"/>
        <v>#REF!</v>
      </c>
      <c r="O32" s="18">
        <f t="shared" si="2"/>
        <v>-4694325520</v>
      </c>
      <c r="P32" s="18" t="e">
        <f t="shared" si="2"/>
        <v>#REF!</v>
      </c>
      <c r="Q32" s="19" t="e">
        <f t="shared" si="1"/>
        <v>#REF!</v>
      </c>
    </row>
    <row r="33" spans="1:17">
      <c r="A33" s="15" t="s">
        <v>758</v>
      </c>
      <c r="B33" s="20">
        <f>+'EEFF '!C16</f>
        <v>3756565430</v>
      </c>
      <c r="C33" s="20">
        <f>+'EEFF '!C21</f>
        <v>28833355337</v>
      </c>
      <c r="D33" s="20">
        <f>+'EEFF '!C26</f>
        <v>2117949144</v>
      </c>
      <c r="E33" s="20">
        <f>+'EEFF '!C35</f>
        <v>830362095</v>
      </c>
      <c r="F33" s="20">
        <f>+'EEFF '!C47</f>
        <v>941483941</v>
      </c>
      <c r="G33" s="20">
        <f>+'EEFF '!C52</f>
        <v>998790379</v>
      </c>
      <c r="H33" s="20">
        <f>+'EEFF '!C59</f>
        <v>222092817</v>
      </c>
      <c r="I33" s="20">
        <f>-'EEFF '!F16</f>
        <v>-790018590</v>
      </c>
      <c r="J33" s="20">
        <f>-'EEFF '!F21</f>
        <v>-23100516707</v>
      </c>
      <c r="K33" s="20">
        <f>-'EEFF '!F26</f>
        <v>-3160362245</v>
      </c>
      <c r="L33" s="20">
        <f>-'EEFF '!F35</f>
        <v>-5775004</v>
      </c>
      <c r="M33" s="20">
        <f>-PN!D36-PN!E36</f>
        <v>-4724057500</v>
      </c>
      <c r="N33" s="20">
        <f>-PN!H36-PN!J36</f>
        <v>-797138862</v>
      </c>
      <c r="O33" s="20">
        <f>-PN!K36</f>
        <v>-1645009302</v>
      </c>
      <c r="P33" s="20">
        <f>-PN!L36</f>
        <v>-2649329418</v>
      </c>
      <c r="Q33" s="21">
        <f t="shared" si="1"/>
        <v>828391515</v>
      </c>
    </row>
    <row r="34" spans="1:17">
      <c r="A34" s="6" t="s">
        <v>759</v>
      </c>
      <c r="B34" s="22" t="e">
        <f>+B32-B33</f>
        <v>#REF!</v>
      </c>
      <c r="C34" s="22">
        <f>+C32-C33</f>
        <v>-24910339664</v>
      </c>
      <c r="D34" s="22">
        <f>+D32-D33</f>
        <v>18950694041</v>
      </c>
      <c r="E34" s="22">
        <f>+E32-E33</f>
        <v>-361462694</v>
      </c>
      <c r="F34" s="22">
        <f>+F32-F33</f>
        <v>0</v>
      </c>
      <c r="G34" s="22" t="e">
        <f>+G32+-G33</f>
        <v>#REF!</v>
      </c>
      <c r="H34" s="22" t="e">
        <f t="shared" ref="H34:Q34" si="3">+H32-H33</f>
        <v>#REF!</v>
      </c>
      <c r="I34" s="22">
        <f t="shared" si="3"/>
        <v>1560115233</v>
      </c>
      <c r="J34" s="22">
        <f t="shared" si="3"/>
        <v>4025248883</v>
      </c>
      <c r="K34" s="22">
        <f t="shared" si="3"/>
        <v>340374771</v>
      </c>
      <c r="L34" s="22">
        <f t="shared" si="3"/>
        <v>8400594</v>
      </c>
      <c r="M34" s="22">
        <f t="shared" si="3"/>
        <v>0</v>
      </c>
      <c r="N34" s="22" t="e">
        <f t="shared" si="3"/>
        <v>#REF!</v>
      </c>
      <c r="O34" s="22">
        <f t="shared" si="3"/>
        <v>-3049316218</v>
      </c>
      <c r="P34" s="22" t="e">
        <f t="shared" si="3"/>
        <v>#REF!</v>
      </c>
      <c r="Q34" s="22" t="e">
        <f t="shared" si="3"/>
        <v>#REF!</v>
      </c>
    </row>
    <row r="36" spans="1:17">
      <c r="P36" s="23"/>
    </row>
    <row r="38" spans="1:17" hidden="1"/>
    <row r="39" spans="1:17" hidden="1">
      <c r="K39" s="23"/>
      <c r="L39" s="23"/>
    </row>
    <row r="40" spans="1:17" ht="16.5" hidden="1">
      <c r="A40" s="988" t="s">
        <v>760</v>
      </c>
      <c r="B40" s="988"/>
      <c r="C40" s="24"/>
      <c r="D40" s="24"/>
      <c r="E40" s="25">
        <f>+E41-E42</f>
        <v>18493290.208000001</v>
      </c>
      <c r="F40" s="24"/>
      <c r="K40" s="26"/>
      <c r="L40" s="26"/>
    </row>
    <row r="41" spans="1:17" hidden="1">
      <c r="A41" s="27" t="s">
        <v>761</v>
      </c>
      <c r="B41" s="28">
        <v>23924200</v>
      </c>
      <c r="C41" s="24" t="s">
        <v>762</v>
      </c>
      <c r="D41" s="24"/>
      <c r="E41" s="29">
        <f>+[67]ESP!$T$25</f>
        <v>19993760.208000001</v>
      </c>
      <c r="F41" s="24"/>
      <c r="K41" s="26"/>
      <c r="L41" s="26"/>
    </row>
    <row r="42" spans="1:17" hidden="1">
      <c r="A42" s="30" t="s">
        <v>763</v>
      </c>
      <c r="B42" s="31">
        <f>+[67]ESP!$Q$26</f>
        <v>-313256</v>
      </c>
      <c r="C42" s="24" t="s">
        <v>764</v>
      </c>
      <c r="D42" s="25"/>
      <c r="E42" s="32">
        <f>+[67]ESP!$T$26</f>
        <v>1500470</v>
      </c>
      <c r="F42" s="24"/>
      <c r="K42" s="26"/>
      <c r="L42" s="26"/>
    </row>
    <row r="43" spans="1:17" hidden="1">
      <c r="A43" s="30" t="s">
        <v>765</v>
      </c>
      <c r="B43" s="33">
        <v>21494230.208000001</v>
      </c>
      <c r="C43" s="24"/>
      <c r="D43" s="24"/>
      <c r="E43" s="25">
        <f>+B43</f>
        <v>21494230.208000001</v>
      </c>
      <c r="F43" s="24"/>
      <c r="G43" s="34"/>
      <c r="H43" s="34"/>
      <c r="I43" s="34"/>
      <c r="J43" s="26"/>
      <c r="M43" s="34"/>
      <c r="N43" s="34"/>
    </row>
    <row r="44" spans="1:17" hidden="1">
      <c r="A44" s="30" t="s">
        <v>766</v>
      </c>
      <c r="B44" s="28">
        <v>-18005636.978</v>
      </c>
      <c r="C44" s="24" t="s">
        <v>764</v>
      </c>
      <c r="D44" s="24"/>
      <c r="E44" s="24"/>
      <c r="F44" s="24"/>
      <c r="G44" s="34"/>
      <c r="H44" s="34"/>
      <c r="I44" s="34"/>
    </row>
    <row r="45" spans="1:17" hidden="1">
      <c r="A45" s="24"/>
      <c r="B45" s="25">
        <f>+SUM(B41:B44)</f>
        <v>27099537.230000004</v>
      </c>
      <c r="C45" s="24"/>
      <c r="D45" s="24"/>
      <c r="E45" s="24"/>
      <c r="F45" s="24"/>
    </row>
    <row r="46" spans="1:17" hidden="1">
      <c r="A46" s="24" t="s">
        <v>767</v>
      </c>
      <c r="B46" s="25">
        <f>+[66]NOTAS!C184</f>
        <v>-272128</v>
      </c>
      <c r="C46" s="24"/>
      <c r="D46" s="25" t="e">
        <f>+B41-#REF!</f>
        <v>#REF!</v>
      </c>
      <c r="E46" s="24"/>
      <c r="F46" s="24"/>
    </row>
    <row r="47" spans="1:17" hidden="1">
      <c r="A47" s="24"/>
      <c r="B47" s="25">
        <f>+B45+B46</f>
        <v>26827409.230000004</v>
      </c>
      <c r="C47" s="24"/>
      <c r="D47" s="24"/>
      <c r="E47" s="24"/>
      <c r="F47" s="24"/>
    </row>
    <row r="48" spans="1:17" hidden="1">
      <c r="A48" s="24"/>
      <c r="B48" s="24"/>
      <c r="C48" s="24"/>
      <c r="D48" s="24"/>
      <c r="E48" s="24"/>
      <c r="F48" s="24"/>
    </row>
    <row r="49" spans="1:7" hidden="1">
      <c r="A49" s="24"/>
      <c r="B49" s="25">
        <f>+F3</f>
        <v>892400661</v>
      </c>
      <c r="C49" s="24"/>
      <c r="D49" s="24"/>
      <c r="E49" s="24"/>
      <c r="F49" s="24"/>
    </row>
    <row r="50" spans="1:7" hidden="1">
      <c r="A50" s="25"/>
      <c r="B50" s="25">
        <f>+B41</f>
        <v>23924200</v>
      </c>
      <c r="C50" s="24"/>
      <c r="D50" s="24"/>
      <c r="E50" s="24"/>
      <c r="F50" s="24"/>
    </row>
    <row r="51" spans="1:7" hidden="1">
      <c r="A51" s="24"/>
      <c r="B51" s="25">
        <f>+B42</f>
        <v>-313256</v>
      </c>
      <c r="C51" s="24"/>
      <c r="D51" s="24"/>
      <c r="E51" s="24"/>
      <c r="F51" s="24"/>
    </row>
    <row r="52" spans="1:7" hidden="1">
      <c r="A52" s="24"/>
      <c r="B52" s="25">
        <f>+B43</f>
        <v>21494230.208000001</v>
      </c>
      <c r="C52" s="24"/>
      <c r="D52" s="24"/>
      <c r="E52" s="24"/>
      <c r="F52" s="24"/>
    </row>
    <row r="53" spans="1:7" hidden="1">
      <c r="A53" s="24"/>
      <c r="B53" s="25">
        <f>+B44</f>
        <v>-18005636.978</v>
      </c>
      <c r="C53" s="24"/>
      <c r="D53" s="24"/>
      <c r="E53" s="24"/>
      <c r="F53" s="24"/>
    </row>
    <row r="54" spans="1:7" hidden="1">
      <c r="B54" s="35">
        <f>+[66]NOTAS!C184</f>
        <v>-272128</v>
      </c>
    </row>
    <row r="55" spans="1:7" hidden="1"/>
    <row r="56" spans="1:7" hidden="1"/>
    <row r="57" spans="1:7" hidden="1"/>
    <row r="58" spans="1:7" hidden="1"/>
    <row r="59" spans="1:7" hidden="1"/>
    <row r="60" spans="1:7" hidden="1"/>
    <row r="61" spans="1:7" hidden="1"/>
    <row r="62" spans="1:7" ht="15.75">
      <c r="A62" s="36"/>
      <c r="B62" s="36"/>
      <c r="C62" s="37"/>
      <c r="D62" s="36"/>
      <c r="E62" s="36"/>
      <c r="F62" s="36"/>
      <c r="G62" s="36"/>
    </row>
    <row r="63" spans="1:7">
      <c r="A63" s="36"/>
      <c r="B63" s="36"/>
      <c r="C63" s="38"/>
      <c r="D63" s="36"/>
      <c r="E63" s="36"/>
      <c r="F63" s="36"/>
      <c r="G63" s="36"/>
    </row>
    <row r="64" spans="1:7">
      <c r="A64" s="39"/>
      <c r="B64" s="40"/>
      <c r="C64" s="36"/>
      <c r="D64" s="36"/>
      <c r="E64" s="36"/>
      <c r="F64" s="36"/>
      <c r="G64" s="36"/>
    </row>
    <row r="66" spans="1:7">
      <c r="A66" s="36"/>
      <c r="B66" s="36"/>
      <c r="C66" s="36"/>
      <c r="D66" s="38"/>
      <c r="E66" s="36"/>
      <c r="F66" s="38"/>
      <c r="G66" s="36"/>
    </row>
    <row r="67" spans="1:7">
      <c r="A67" s="38"/>
      <c r="B67" s="38"/>
      <c r="C67" s="38"/>
      <c r="D67" s="38"/>
      <c r="E67" s="38"/>
      <c r="F67" s="38"/>
      <c r="G67" s="38"/>
    </row>
  </sheetData>
  <mergeCells count="1">
    <mergeCell ref="A40:B4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4:G43"/>
  <sheetViews>
    <sheetView showGridLines="0" view="pageBreakPreview" topLeftCell="A16" zoomScale="90" zoomScaleNormal="90" zoomScaleSheetLayoutView="90" workbookViewId="0">
      <selection activeCell="D43" sqref="D43"/>
    </sheetView>
  </sheetViews>
  <sheetFormatPr baseColWidth="10" defaultColWidth="11.42578125" defaultRowHeight="14.25"/>
  <cols>
    <col min="1" max="1" width="0.85546875" style="139" customWidth="1"/>
    <col min="2" max="2" width="55.140625" style="263" customWidth="1"/>
    <col min="3" max="3" width="18.42578125" style="269" customWidth="1"/>
    <col min="4" max="4" width="17.5703125" style="263" customWidth="1"/>
    <col min="5" max="5" width="1.140625" style="139" customWidth="1"/>
    <col min="6" max="6" width="16.42578125" style="139" customWidth="1"/>
    <col min="7" max="7" width="18.7109375" style="139" bestFit="1" customWidth="1"/>
    <col min="8" max="16384" width="11.42578125" style="139"/>
  </cols>
  <sheetData>
    <row r="4" spans="2:7" ht="15">
      <c r="B4" s="989"/>
      <c r="C4" s="989"/>
      <c r="D4" s="989"/>
      <c r="E4" s="261"/>
      <c r="F4" s="261"/>
    </row>
    <row r="5" spans="2:7" ht="15">
      <c r="B5" s="989"/>
      <c r="C5" s="989"/>
      <c r="D5" s="989"/>
      <c r="E5" s="262"/>
      <c r="F5" s="262"/>
    </row>
    <row r="6" spans="2:7" ht="23.25">
      <c r="B6" s="990" t="s">
        <v>900</v>
      </c>
      <c r="C6" s="990"/>
      <c r="D6" s="990"/>
      <c r="E6" s="262"/>
      <c r="F6" s="262"/>
    </row>
    <row r="7" spans="2:7" ht="23.25">
      <c r="B7" s="546" t="str">
        <f>+EERR!$B$8</f>
        <v>correspondiente al período finalizado 30 de septiembre de 2021</v>
      </c>
      <c r="C7" s="542"/>
      <c r="D7" s="542"/>
      <c r="E7" s="262"/>
      <c r="F7" s="262"/>
    </row>
    <row r="8" spans="2:7" ht="23.25" customHeight="1">
      <c r="B8" s="986" t="str">
        <f>+EERR!$B$9</f>
        <v>Presentado en forma comparativa con el periodo anterior finalizado el 30 de septiembre de 2020</v>
      </c>
      <c r="C8" s="986"/>
      <c r="D8" s="986"/>
      <c r="E8" s="262"/>
      <c r="F8" s="262"/>
    </row>
    <row r="9" spans="2:7">
      <c r="B9" s="155" t="s">
        <v>945</v>
      </c>
      <c r="C9" s="329"/>
      <c r="D9" s="329"/>
      <c r="E9" s="262"/>
      <c r="F9" s="262"/>
    </row>
    <row r="10" spans="2:7">
      <c r="B10" s="260"/>
      <c r="C10" s="260"/>
      <c r="D10" s="260"/>
      <c r="E10" s="263"/>
    </row>
    <row r="11" spans="2:7">
      <c r="B11" s="332"/>
      <c r="C11" s="333" t="str">
        <f>+EERR!$C$12</f>
        <v>30.09.2021</v>
      </c>
      <c r="D11" s="333" t="str">
        <f>+EERR!$D$12</f>
        <v>30.09.2020</v>
      </c>
    </row>
    <row r="12" spans="2:7">
      <c r="B12" s="330" t="s">
        <v>1042</v>
      </c>
      <c r="C12" s="334"/>
      <c r="D12" s="334"/>
    </row>
    <row r="13" spans="2:7" s="264" customFormat="1">
      <c r="B13" s="287" t="s">
        <v>627</v>
      </c>
      <c r="C13" s="284">
        <v>42786462777</v>
      </c>
      <c r="D13" s="282">
        <v>-4223168153</v>
      </c>
    </row>
    <row r="14" spans="2:7" s="264" customFormat="1">
      <c r="B14" s="287" t="s">
        <v>479</v>
      </c>
      <c r="C14" s="284">
        <v>-1727680260</v>
      </c>
      <c r="D14" s="282">
        <v>-7542639433</v>
      </c>
    </row>
    <row r="15" spans="2:7" s="264" customFormat="1" ht="14.25" hidden="1" customHeight="1">
      <c r="B15" s="287" t="s">
        <v>773</v>
      </c>
      <c r="C15" s="284">
        <v>0</v>
      </c>
      <c r="D15" s="282">
        <v>0</v>
      </c>
      <c r="E15" s="265"/>
      <c r="G15" s="266"/>
    </row>
    <row r="16" spans="2:7" s="264" customFormat="1">
      <c r="B16" s="287" t="s">
        <v>480</v>
      </c>
      <c r="C16" s="340">
        <v>-14078169479</v>
      </c>
      <c r="D16" s="335">
        <v>29714514907</v>
      </c>
      <c r="F16" s="267"/>
    </row>
    <row r="17" spans="2:6" s="264" customFormat="1">
      <c r="B17" s="331" t="s">
        <v>481</v>
      </c>
      <c r="C17" s="336">
        <f>SUM(C13:C16)</f>
        <v>26980613038</v>
      </c>
      <c r="D17" s="278">
        <f>SUM(D13:D16)</f>
        <v>17948707321</v>
      </c>
      <c r="F17" s="267"/>
    </row>
    <row r="18" spans="2:6" s="264" customFormat="1" ht="7.5" customHeight="1">
      <c r="B18" s="331"/>
      <c r="C18" s="337"/>
      <c r="D18" s="277"/>
      <c r="F18" s="267"/>
    </row>
    <row r="19" spans="2:6" s="264" customFormat="1">
      <c r="B19" s="331" t="s">
        <v>1043</v>
      </c>
      <c r="C19" s="337"/>
      <c r="D19" s="277"/>
      <c r="F19" s="267"/>
    </row>
    <row r="20" spans="2:6" s="264" customFormat="1">
      <c r="B20" s="287" t="s">
        <v>633</v>
      </c>
      <c r="C20" s="284">
        <v>-22488461841</v>
      </c>
      <c r="D20" s="282">
        <v>-12703635925</v>
      </c>
      <c r="F20" s="267"/>
    </row>
    <row r="21" spans="2:6" s="264" customFormat="1">
      <c r="B21" s="287" t="s">
        <v>482</v>
      </c>
      <c r="C21" s="284">
        <v>-798087210</v>
      </c>
      <c r="D21" s="282">
        <v>-18124454</v>
      </c>
      <c r="F21" s="267"/>
    </row>
    <row r="22" spans="2:6" s="264" customFormat="1">
      <c r="B22" s="287" t="s">
        <v>483</v>
      </c>
      <c r="C22" s="284">
        <v>-190574348</v>
      </c>
      <c r="D22" s="282">
        <v>0</v>
      </c>
      <c r="E22" s="266"/>
      <c r="F22" s="267"/>
    </row>
    <row r="23" spans="2:6" s="264" customFormat="1">
      <c r="B23" s="287" t="s">
        <v>538</v>
      </c>
      <c r="C23" s="284">
        <v>31032601</v>
      </c>
      <c r="D23" s="282">
        <v>119055989</v>
      </c>
      <c r="E23" s="266"/>
      <c r="F23" s="267"/>
    </row>
    <row r="24" spans="2:6" s="264" customFormat="1" hidden="1">
      <c r="B24" s="287" t="s">
        <v>590</v>
      </c>
      <c r="C24" s="338">
        <f>+'Aux CF'!AC35</f>
        <v>0</v>
      </c>
      <c r="D24" s="339">
        <v>0</v>
      </c>
    </row>
    <row r="25" spans="2:6" s="264" customFormat="1">
      <c r="B25" s="331" t="s">
        <v>1044</v>
      </c>
      <c r="C25" s="336">
        <f>SUM(C20:C24)</f>
        <v>-23446090798</v>
      </c>
      <c r="D25" s="336">
        <f>SUM(D20:D24)</f>
        <v>-12602704390</v>
      </c>
    </row>
    <row r="26" spans="2:6" s="264" customFormat="1" ht="7.5" customHeight="1">
      <c r="B26" s="331"/>
      <c r="C26" s="337"/>
      <c r="D26" s="277"/>
    </row>
    <row r="27" spans="2:6" s="264" customFormat="1">
      <c r="B27" s="331" t="s">
        <v>1045</v>
      </c>
      <c r="C27" s="337"/>
      <c r="D27" s="277"/>
    </row>
    <row r="28" spans="2:6" s="264" customFormat="1" hidden="1">
      <c r="B28" s="287" t="s">
        <v>478</v>
      </c>
      <c r="C28" s="284">
        <v>0</v>
      </c>
      <c r="D28" s="281">
        <v>0</v>
      </c>
    </row>
    <row r="29" spans="2:6" s="264" customFormat="1">
      <c r="B29" s="287" t="s">
        <v>514</v>
      </c>
      <c r="C29" s="284">
        <v>-3254995000</v>
      </c>
      <c r="D29" s="282">
        <v>-2463870860</v>
      </c>
    </row>
    <row r="30" spans="2:6" s="264" customFormat="1" ht="14.25" hidden="1" customHeight="1">
      <c r="B30" s="287" t="s">
        <v>485</v>
      </c>
      <c r="C30" s="284">
        <v>0</v>
      </c>
      <c r="D30" s="282">
        <v>0</v>
      </c>
    </row>
    <row r="31" spans="2:6" s="264" customFormat="1">
      <c r="B31" s="287" t="s">
        <v>625</v>
      </c>
      <c r="C31" s="284">
        <v>0</v>
      </c>
      <c r="D31" s="282">
        <v>13978093532</v>
      </c>
      <c r="F31" s="268"/>
    </row>
    <row r="32" spans="2:6" s="264" customFormat="1" hidden="1">
      <c r="B32" s="287" t="s">
        <v>539</v>
      </c>
      <c r="C32" s="340">
        <v>0</v>
      </c>
      <c r="D32" s="339">
        <v>0</v>
      </c>
      <c r="F32" s="266"/>
    </row>
    <row r="33" spans="2:6" s="264" customFormat="1">
      <c r="B33" s="331" t="s">
        <v>486</v>
      </c>
      <c r="C33" s="933">
        <f>SUM(C28:C32)</f>
        <v>-3254995000</v>
      </c>
      <c r="D33" s="933">
        <f>SUM(D28:D32)</f>
        <v>11514222672</v>
      </c>
      <c r="F33" s="266"/>
    </row>
    <row r="34" spans="2:6" s="264" customFormat="1" ht="7.5" customHeight="1">
      <c r="B34" s="331"/>
      <c r="C34" s="277"/>
      <c r="D34" s="277"/>
    </row>
    <row r="35" spans="2:6" s="264" customFormat="1">
      <c r="B35" s="331" t="s">
        <v>487</v>
      </c>
      <c r="C35" s="278">
        <f>+C17+C25+C33</f>
        <v>279527240</v>
      </c>
      <c r="D35" s="278">
        <f>+D17+D25+D33</f>
        <v>16860225603</v>
      </c>
    </row>
    <row r="36" spans="2:6" s="264" customFormat="1">
      <c r="B36" s="837" t="s">
        <v>1805</v>
      </c>
      <c r="C36" s="341">
        <v>3477038190</v>
      </c>
      <c r="D36" s="297">
        <v>6422792333</v>
      </c>
    </row>
    <row r="37" spans="2:6" s="264" customFormat="1">
      <c r="B37" s="838" t="s">
        <v>1806</v>
      </c>
      <c r="C37" s="297">
        <f>+C35+C36</f>
        <v>3756565430</v>
      </c>
      <c r="D37" s="297">
        <f>+D35+D36</f>
        <v>23283017936</v>
      </c>
    </row>
    <row r="38" spans="2:6">
      <c r="B38" s="342"/>
      <c r="C38" s="343"/>
      <c r="D38" s="344" t="e">
        <f>[68]BG!B8</f>
        <v>#REF!</v>
      </c>
    </row>
    <row r="39" spans="2:6">
      <c r="B39" s="302" t="s">
        <v>626</v>
      </c>
      <c r="C39" s="345"/>
      <c r="D39" s="346" t="e">
        <f>D37-D38</f>
        <v>#REF!</v>
      </c>
      <c r="E39" s="263"/>
    </row>
    <row r="40" spans="2:6">
      <c r="B40" s="299"/>
      <c r="C40" s="347"/>
      <c r="D40" s="348"/>
      <c r="E40" s="263"/>
    </row>
    <row r="42" spans="2:6">
      <c r="C42" s="721">
        <f>+C37-'EEFF '!$C$16</f>
        <v>0</v>
      </c>
      <c r="D42" s="814">
        <f>+D37-23283017936</f>
        <v>0</v>
      </c>
    </row>
    <row r="43" spans="2:6">
      <c r="C43" s="721">
        <f>+C36-'EEFF '!D16</f>
        <v>0</v>
      </c>
      <c r="D43" s="721"/>
    </row>
  </sheetData>
  <mergeCells count="4">
    <mergeCell ref="B4:D4"/>
    <mergeCell ref="B5:D5"/>
    <mergeCell ref="B6:D6"/>
    <mergeCell ref="B8:D8"/>
  </mergeCells>
  <pageMargins left="0.62992125984251968" right="0.23622047244094491" top="0.74803149606299213" bottom="0.74803149606299213" header="0.31496062992125984" footer="0.31496062992125984"/>
  <pageSetup paperSize="9" fitToWidth="0" orientation="portrait" r:id="rId1"/>
  <ignoredErrors>
    <ignoredError sqref="D38:D39" evalError="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Q92"/>
  <sheetViews>
    <sheetView showGridLines="0" zoomScale="80" zoomScaleNormal="80" workbookViewId="0">
      <pane xSplit="2" ySplit="6" topLeftCell="AI7" activePane="bottomRight" state="frozen"/>
      <selection pane="topRight" activeCell="C1" sqref="C1"/>
      <selection pane="bottomLeft" activeCell="A7" sqref="A7"/>
      <selection pane="bottomRight" activeCell="AP17" sqref="AP17"/>
    </sheetView>
  </sheetViews>
  <sheetFormatPr baseColWidth="10" defaultColWidth="29.7109375" defaultRowHeight="12.75" outlineLevelCol="1"/>
  <cols>
    <col min="1" max="1" width="4.28515625" style="223" customWidth="1"/>
    <col min="2" max="2" width="46.85546875" style="223" customWidth="1"/>
    <col min="3" max="3" width="32.42578125" style="223" customWidth="1"/>
    <col min="4" max="4" width="25.7109375" style="223" customWidth="1" outlineLevel="1"/>
    <col min="5" max="7" width="22.5703125" style="223" customWidth="1" outlineLevel="1"/>
    <col min="8" max="8" width="20.5703125" style="223" customWidth="1" outlineLevel="1"/>
    <col min="9" max="9" width="23.28515625" style="223" customWidth="1" outlineLevel="1"/>
    <col min="10" max="10" width="21" style="223" customWidth="1" outlineLevel="1"/>
    <col min="11" max="11" width="22.140625" style="223" customWidth="1" outlineLevel="1"/>
    <col min="12" max="12" width="21.42578125" style="223" customWidth="1" outlineLevel="1"/>
    <col min="13" max="13" width="20.42578125" style="223" customWidth="1" outlineLevel="1"/>
    <col min="14" max="14" width="19.28515625" style="223" customWidth="1" outlineLevel="1"/>
    <col min="15" max="15" width="22.42578125" style="223" customWidth="1"/>
    <col min="16" max="16" width="22.140625" style="223" customWidth="1"/>
    <col min="17" max="17" width="3.7109375" style="223" customWidth="1"/>
    <col min="18" max="18" width="29.7109375" style="223"/>
    <col min="19" max="19" width="5" style="223" customWidth="1"/>
    <col min="20" max="20" width="26.42578125" style="223" customWidth="1"/>
    <col min="21" max="21" width="28.140625" style="223" customWidth="1"/>
    <col min="22" max="22" width="26.42578125" style="223" customWidth="1"/>
    <col min="23" max="23" width="0" style="223" hidden="1" customWidth="1"/>
    <col min="24" max="24" width="19.5703125" style="223" hidden="1" customWidth="1"/>
    <col min="25" max="25" width="19.140625" style="223" hidden="1" customWidth="1"/>
    <col min="26" max="26" width="20.28515625" style="223" customWidth="1"/>
    <col min="27" max="27" width="24.28515625" style="223" hidden="1" customWidth="1"/>
    <col min="28" max="28" width="22.140625" style="223" customWidth="1"/>
    <col min="29" max="29" width="17.85546875" style="223" hidden="1" customWidth="1"/>
    <col min="30" max="30" width="19.5703125" style="223" customWidth="1"/>
    <col min="31" max="31" width="24.42578125" style="223" hidden="1" customWidth="1"/>
    <col min="32" max="32" width="26.85546875" style="223" hidden="1" customWidth="1"/>
    <col min="33" max="33" width="23.42578125" style="223" hidden="1" customWidth="1"/>
    <col min="34" max="34" width="24.140625" style="223" hidden="1" customWidth="1"/>
    <col min="35" max="35" width="27.7109375" style="223" customWidth="1"/>
    <col min="36" max="36" width="19.140625" style="223" customWidth="1"/>
    <col min="37" max="37" width="19.85546875" style="223" customWidth="1"/>
    <col min="38" max="38" width="18.85546875" style="223" customWidth="1"/>
    <col min="39" max="39" width="25.7109375" style="223" customWidth="1"/>
    <col min="40" max="40" width="17.7109375" style="223" hidden="1" customWidth="1"/>
    <col min="41" max="41" width="20.7109375" style="223" hidden="1" customWidth="1"/>
    <col min="42" max="42" width="20.42578125" style="223" customWidth="1"/>
    <col min="43" max="16384" width="29.7109375" style="223"/>
  </cols>
  <sheetData>
    <row r="1" spans="2:43">
      <c r="B1" s="222" t="s">
        <v>489</v>
      </c>
    </row>
    <row r="4" spans="2:43">
      <c r="B4" s="224" t="s">
        <v>490</v>
      </c>
    </row>
    <row r="5" spans="2:43">
      <c r="T5" s="991" t="s">
        <v>491</v>
      </c>
      <c r="U5" s="991"/>
      <c r="V5" s="991"/>
      <c r="W5" s="991"/>
      <c r="X5" s="991"/>
      <c r="Y5" s="991"/>
      <c r="Z5" s="991"/>
      <c r="AA5" s="992" t="s">
        <v>492</v>
      </c>
      <c r="AB5" s="992"/>
      <c r="AC5" s="992"/>
      <c r="AD5" s="992"/>
      <c r="AE5" s="992"/>
      <c r="AF5" s="992"/>
      <c r="AG5" s="992"/>
      <c r="AH5" s="992"/>
      <c r="AI5" s="992"/>
      <c r="AJ5" s="993" t="s">
        <v>493</v>
      </c>
      <c r="AK5" s="993"/>
      <c r="AL5" s="993"/>
      <c r="AM5" s="993"/>
      <c r="AN5" s="993"/>
      <c r="AO5" s="993"/>
      <c r="AP5" s="994" t="s">
        <v>494</v>
      </c>
    </row>
    <row r="6" spans="2:43" s="227" customFormat="1" ht="42.75" customHeight="1">
      <c r="B6" s="225" t="s">
        <v>495</v>
      </c>
      <c r="C6" s="225" t="s">
        <v>1335</v>
      </c>
      <c r="D6" s="226" t="s">
        <v>988</v>
      </c>
      <c r="E6" s="226" t="s">
        <v>1416</v>
      </c>
      <c r="F6" s="226" t="s">
        <v>1417</v>
      </c>
      <c r="G6" s="226" t="s">
        <v>1418</v>
      </c>
      <c r="H6" s="226" t="s">
        <v>1420</v>
      </c>
      <c r="I6" s="226" t="s">
        <v>1419</v>
      </c>
      <c r="J6" s="226" t="s">
        <v>987</v>
      </c>
      <c r="K6" s="226" t="s">
        <v>1421</v>
      </c>
      <c r="L6" s="226" t="s">
        <v>991</v>
      </c>
      <c r="M6" s="226" t="s">
        <v>990</v>
      </c>
      <c r="N6" s="226" t="s">
        <v>989</v>
      </c>
      <c r="O6" s="225" t="s">
        <v>1335</v>
      </c>
      <c r="P6" s="225" t="s">
        <v>1036</v>
      </c>
      <c r="R6" s="228" t="s">
        <v>505</v>
      </c>
      <c r="S6" s="229"/>
      <c r="T6" s="225" t="s">
        <v>506</v>
      </c>
      <c r="U6" s="225" t="s">
        <v>507</v>
      </c>
      <c r="V6" s="225" t="s">
        <v>508</v>
      </c>
      <c r="W6" s="225" t="s">
        <v>546</v>
      </c>
      <c r="X6" s="225" t="s">
        <v>509</v>
      </c>
      <c r="Y6" s="225" t="s">
        <v>510</v>
      </c>
      <c r="Z6" s="225" t="s">
        <v>511</v>
      </c>
      <c r="AA6" s="225" t="s">
        <v>578</v>
      </c>
      <c r="AB6" s="225" t="s">
        <v>579</v>
      </c>
      <c r="AC6" s="225" t="s">
        <v>580</v>
      </c>
      <c r="AD6" s="225" t="s">
        <v>540</v>
      </c>
      <c r="AE6" s="225" t="s">
        <v>484</v>
      </c>
      <c r="AF6" s="225" t="s">
        <v>512</v>
      </c>
      <c r="AG6" s="225" t="s">
        <v>537</v>
      </c>
      <c r="AH6" s="225" t="s">
        <v>769</v>
      </c>
      <c r="AI6" s="225" t="s">
        <v>513</v>
      </c>
      <c r="AJ6" s="225" t="s">
        <v>509</v>
      </c>
      <c r="AK6" s="225" t="s">
        <v>538</v>
      </c>
      <c r="AL6" s="225" t="s">
        <v>478</v>
      </c>
      <c r="AM6" s="225" t="s">
        <v>485</v>
      </c>
      <c r="AN6" s="225" t="s">
        <v>514</v>
      </c>
      <c r="AO6" s="225" t="s">
        <v>515</v>
      </c>
      <c r="AP6" s="995"/>
    </row>
    <row r="7" spans="2:43">
      <c r="B7" s="223" t="s">
        <v>582</v>
      </c>
      <c r="C7" s="223">
        <f>'EEFF '!C16</f>
        <v>3756565430</v>
      </c>
      <c r="D7" s="223">
        <v>0</v>
      </c>
      <c r="E7" s="223">
        <v>0</v>
      </c>
      <c r="H7" s="223">
        <v>0</v>
      </c>
      <c r="I7" s="223">
        <v>0</v>
      </c>
      <c r="J7" s="223">
        <v>0</v>
      </c>
      <c r="K7" s="223">
        <v>0</v>
      </c>
      <c r="L7" s="223">
        <v>0</v>
      </c>
      <c r="M7" s="223">
        <v>0</v>
      </c>
      <c r="N7" s="223">
        <v>0</v>
      </c>
      <c r="O7" s="223">
        <f t="shared" ref="O7:O24" si="0">+SUM(C7:N7)</f>
        <v>3756565430</v>
      </c>
      <c r="P7" s="230">
        <v>4911400907</v>
      </c>
      <c r="R7" s="223">
        <f t="shared" ref="R7:R34" si="1">+O7-P7</f>
        <v>-1154835477</v>
      </c>
      <c r="T7" s="223">
        <v>0</v>
      </c>
      <c r="U7" s="223">
        <v>0</v>
      </c>
      <c r="V7" s="223">
        <v>0</v>
      </c>
      <c r="X7" s="223">
        <v>0</v>
      </c>
      <c r="Y7" s="223">
        <v>0</v>
      </c>
      <c r="Z7" s="223">
        <v>0</v>
      </c>
      <c r="AA7" s="223">
        <v>0</v>
      </c>
      <c r="AB7" s="223">
        <v>0</v>
      </c>
      <c r="AC7" s="223">
        <v>0</v>
      </c>
      <c r="AD7" s="223">
        <v>0</v>
      </c>
      <c r="AE7" s="223">
        <v>0</v>
      </c>
      <c r="AF7" s="223">
        <v>0</v>
      </c>
      <c r="AG7" s="223">
        <v>0</v>
      </c>
      <c r="AH7" s="223">
        <v>0</v>
      </c>
      <c r="AI7" s="223">
        <v>0</v>
      </c>
      <c r="AJ7" s="223">
        <v>0</v>
      </c>
      <c r="AL7" s="223">
        <v>0</v>
      </c>
      <c r="AN7" s="223">
        <v>0</v>
      </c>
      <c r="AO7" s="223">
        <v>0</v>
      </c>
      <c r="AP7" s="223">
        <f>-SUM(R7:AO7)</f>
        <v>1154835477</v>
      </c>
    </row>
    <row r="8" spans="2:43">
      <c r="B8" s="223" t="s">
        <v>583</v>
      </c>
      <c r="C8" s="223">
        <f>'EEFF '!C21</f>
        <v>28833355337</v>
      </c>
      <c r="D8" s="223">
        <v>0</v>
      </c>
      <c r="E8" s="223">
        <v>0</v>
      </c>
      <c r="G8" s="223">
        <f>-G31</f>
        <v>187558639</v>
      </c>
      <c r="H8" s="223">
        <v>0</v>
      </c>
      <c r="I8" s="223">
        <v>0</v>
      </c>
      <c r="J8" s="223">
        <v>0</v>
      </c>
      <c r="K8" s="223">
        <v>0</v>
      </c>
      <c r="L8" s="223">
        <v>0</v>
      </c>
      <c r="M8" s="223">
        <v>0</v>
      </c>
      <c r="N8" s="223">
        <v>0</v>
      </c>
      <c r="O8" s="223">
        <f t="shared" si="0"/>
        <v>29020913976</v>
      </c>
      <c r="P8" s="230">
        <v>738611755</v>
      </c>
      <c r="R8" s="223">
        <f t="shared" si="1"/>
        <v>28282302221</v>
      </c>
      <c r="T8" s="223">
        <v>0</v>
      </c>
      <c r="U8" s="223">
        <v>0</v>
      </c>
      <c r="V8" s="223">
        <v>0</v>
      </c>
      <c r="X8" s="223">
        <v>0</v>
      </c>
      <c r="Y8" s="223">
        <v>0</v>
      </c>
      <c r="Z8" s="223">
        <v>0</v>
      </c>
      <c r="AA8" s="223">
        <v>0</v>
      </c>
      <c r="AB8" s="223">
        <v>0</v>
      </c>
      <c r="AC8" s="223">
        <v>0</v>
      </c>
      <c r="AD8" s="223">
        <f>-R8</f>
        <v>-28282302221</v>
      </c>
      <c r="AE8" s="223">
        <v>0</v>
      </c>
      <c r="AF8" s="223">
        <v>0</v>
      </c>
      <c r="AG8" s="223">
        <v>0</v>
      </c>
      <c r="AH8" s="223">
        <v>0</v>
      </c>
      <c r="AI8" s="223">
        <v>0</v>
      </c>
      <c r="AJ8" s="223">
        <v>0</v>
      </c>
      <c r="AL8" s="223">
        <v>0</v>
      </c>
      <c r="AN8" s="223">
        <v>0</v>
      </c>
      <c r="AO8" s="223">
        <v>0</v>
      </c>
      <c r="AP8" s="223">
        <f t="shared" ref="AP8:AP33" si="2">-SUM(R8:AO8)</f>
        <v>0</v>
      </c>
    </row>
    <row r="9" spans="2:43">
      <c r="B9" s="223" t="s">
        <v>456</v>
      </c>
      <c r="C9" s="223">
        <f>'EEFF '!C26</f>
        <v>2117949144</v>
      </c>
      <c r="D9" s="223">
        <v>0</v>
      </c>
      <c r="E9" s="223">
        <v>0</v>
      </c>
      <c r="H9" s="223">
        <v>0</v>
      </c>
      <c r="I9" s="223">
        <v>0</v>
      </c>
      <c r="J9" s="223">
        <v>0</v>
      </c>
      <c r="K9" s="223">
        <v>0</v>
      </c>
      <c r="L9" s="223">
        <v>0</v>
      </c>
      <c r="N9" s="223">
        <v>0</v>
      </c>
      <c r="O9" s="223">
        <f t="shared" si="0"/>
        <v>2117949144</v>
      </c>
      <c r="P9" s="230">
        <v>2219951754</v>
      </c>
      <c r="R9" s="223">
        <f t="shared" si="1"/>
        <v>-102002610</v>
      </c>
      <c r="T9" s="223">
        <f>-R9</f>
        <v>102002610</v>
      </c>
      <c r="U9" s="223">
        <v>0</v>
      </c>
      <c r="V9" s="223">
        <v>0</v>
      </c>
      <c r="X9" s="223">
        <v>0</v>
      </c>
      <c r="Y9" s="223">
        <v>0</v>
      </c>
      <c r="Z9" s="223">
        <v>0</v>
      </c>
      <c r="AA9" s="223">
        <v>0</v>
      </c>
      <c r="AB9" s="223">
        <v>0</v>
      </c>
      <c r="AC9" s="223">
        <v>0</v>
      </c>
      <c r="AD9" s="223">
        <v>0</v>
      </c>
      <c r="AE9" s="223">
        <v>0</v>
      </c>
      <c r="AF9" s="223">
        <v>0</v>
      </c>
      <c r="AG9" s="223">
        <v>0</v>
      </c>
      <c r="AH9" s="223">
        <v>0</v>
      </c>
      <c r="AI9" s="223">
        <v>0</v>
      </c>
      <c r="AN9" s="223">
        <v>0</v>
      </c>
      <c r="AO9" s="223">
        <v>0</v>
      </c>
      <c r="AP9" s="223">
        <f t="shared" si="2"/>
        <v>0</v>
      </c>
    </row>
    <row r="10" spans="2:43">
      <c r="B10" s="223" t="s">
        <v>457</v>
      </c>
      <c r="C10" s="223">
        <f>'EEFF '!C35</f>
        <v>830362095</v>
      </c>
      <c r="D10" s="223">
        <v>0</v>
      </c>
      <c r="E10" s="223">
        <v>0</v>
      </c>
      <c r="H10" s="223">
        <v>0</v>
      </c>
      <c r="I10" s="223">
        <v>0</v>
      </c>
      <c r="J10" s="223">
        <v>0</v>
      </c>
      <c r="K10" s="223">
        <v>0</v>
      </c>
      <c r="L10" s="223">
        <v>0</v>
      </c>
      <c r="M10" s="223">
        <v>0</v>
      </c>
      <c r="N10" s="223">
        <v>0</v>
      </c>
      <c r="O10" s="223">
        <f t="shared" si="0"/>
        <v>830362095</v>
      </c>
      <c r="P10" s="230">
        <v>358318502</v>
      </c>
      <c r="R10" s="223">
        <f t="shared" si="1"/>
        <v>472043593</v>
      </c>
      <c r="T10" s="223">
        <v>0</v>
      </c>
      <c r="U10" s="223">
        <f>-AI10-R10</f>
        <v>-472043593</v>
      </c>
      <c r="V10" s="223">
        <v>0</v>
      </c>
      <c r="X10" s="223">
        <v>0</v>
      </c>
      <c r="Y10" s="223">
        <v>0</v>
      </c>
      <c r="Z10" s="223">
        <v>0</v>
      </c>
      <c r="AA10" s="223">
        <v>0</v>
      </c>
      <c r="AB10" s="223">
        <v>0</v>
      </c>
      <c r="AC10" s="223">
        <v>0</v>
      </c>
      <c r="AD10" s="223">
        <v>0</v>
      </c>
      <c r="AE10" s="223">
        <v>0</v>
      </c>
      <c r="AF10" s="223">
        <v>0</v>
      </c>
      <c r="AG10" s="223">
        <v>0</v>
      </c>
      <c r="AH10" s="223">
        <v>0</v>
      </c>
      <c r="AJ10" s="223">
        <v>0</v>
      </c>
      <c r="AL10" s="223">
        <v>0</v>
      </c>
      <c r="AN10" s="223">
        <v>0</v>
      </c>
      <c r="AO10" s="223">
        <v>0</v>
      </c>
      <c r="AP10" s="223">
        <f t="shared" si="2"/>
        <v>0</v>
      </c>
    </row>
    <row r="11" spans="2:43">
      <c r="B11" s="223" t="s">
        <v>584</v>
      </c>
      <c r="C11" s="223">
        <f>'EEFF '!C47</f>
        <v>941483941</v>
      </c>
      <c r="D11" s="223">
        <v>0</v>
      </c>
      <c r="E11" s="223">
        <v>0</v>
      </c>
      <c r="H11" s="223">
        <f>-PN!J34</f>
        <v>-49000000</v>
      </c>
      <c r="I11" s="223">
        <v>0</v>
      </c>
      <c r="J11" s="223">
        <v>0</v>
      </c>
      <c r="K11" s="223">
        <v>0</v>
      </c>
      <c r="L11" s="223">
        <v>0</v>
      </c>
      <c r="M11" s="223">
        <v>0</v>
      </c>
      <c r="N11" s="223">
        <v>0</v>
      </c>
      <c r="O11" s="223">
        <f t="shared" si="0"/>
        <v>892483941</v>
      </c>
      <c r="P11" s="230">
        <v>350089405</v>
      </c>
      <c r="R11" s="223">
        <f t="shared" si="1"/>
        <v>542394536</v>
      </c>
      <c r="T11" s="223">
        <v>0</v>
      </c>
      <c r="U11" s="223">
        <v>0</v>
      </c>
      <c r="V11" s="223">
        <v>0</v>
      </c>
      <c r="X11" s="223">
        <v>0</v>
      </c>
      <c r="Y11" s="223">
        <v>0</v>
      </c>
      <c r="Z11" s="223">
        <v>0</v>
      </c>
      <c r="AA11" s="223">
        <v>0</v>
      </c>
      <c r="AB11" s="223">
        <v>0</v>
      </c>
      <c r="AC11" s="223">
        <v>0</v>
      </c>
      <c r="AD11" s="223">
        <f>-R11</f>
        <v>-542394536</v>
      </c>
      <c r="AE11" s="223">
        <v>0</v>
      </c>
      <c r="AF11" s="223">
        <v>0</v>
      </c>
      <c r="AG11" s="223">
        <v>0</v>
      </c>
      <c r="AH11" s="223">
        <v>0</v>
      </c>
      <c r="AI11" s="223">
        <v>0</v>
      </c>
      <c r="AJ11" s="223">
        <v>0</v>
      </c>
      <c r="AL11" s="223">
        <v>0</v>
      </c>
      <c r="AN11" s="223">
        <v>0</v>
      </c>
      <c r="AO11" s="223">
        <v>0</v>
      </c>
      <c r="AP11" s="223">
        <f t="shared" si="2"/>
        <v>0</v>
      </c>
    </row>
    <row r="12" spans="2:43" ht="12" customHeight="1">
      <c r="B12" s="223" t="s">
        <v>1423</v>
      </c>
      <c r="C12" s="223">
        <f>'EEFF '!C52</f>
        <v>998790379</v>
      </c>
      <c r="D12" s="223">
        <v>0</v>
      </c>
      <c r="E12" s="223">
        <v>0</v>
      </c>
      <c r="F12" s="223" t="e">
        <f>+-#REF!</f>
        <v>#REF!</v>
      </c>
      <c r="H12" s="223">
        <v>0</v>
      </c>
      <c r="I12" s="223" t="e">
        <f>-+#REF!</f>
        <v>#REF!</v>
      </c>
      <c r="J12" s="223">
        <v>0</v>
      </c>
      <c r="K12" s="223">
        <v>0</v>
      </c>
      <c r="L12" s="223">
        <v>0</v>
      </c>
      <c r="M12" s="223">
        <v>0</v>
      </c>
      <c r="N12" s="223">
        <v>0</v>
      </c>
      <c r="O12" s="223" t="e">
        <f t="shared" si="0"/>
        <v>#REF!</v>
      </c>
      <c r="P12" s="230">
        <v>1076435315</v>
      </c>
      <c r="R12" s="223" t="e">
        <f>+O12-P12</f>
        <v>#REF!</v>
      </c>
      <c r="T12" s="223">
        <v>0</v>
      </c>
      <c r="U12" s="223">
        <v>0</v>
      </c>
      <c r="V12" s="223">
        <v>0</v>
      </c>
      <c r="X12" s="223">
        <v>0</v>
      </c>
      <c r="Y12" s="223">
        <v>0</v>
      </c>
      <c r="Z12" s="223">
        <v>0</v>
      </c>
      <c r="AA12" s="232" t="e">
        <f>-#REF!</f>
        <v>#REF!</v>
      </c>
      <c r="AB12" s="223">
        <v>0</v>
      </c>
      <c r="AC12" s="223">
        <v>0</v>
      </c>
      <c r="AD12" s="223">
        <v>0</v>
      </c>
      <c r="AE12" s="223">
        <v>0</v>
      </c>
      <c r="AF12" s="223">
        <v>0</v>
      </c>
      <c r="AG12" s="223">
        <v>0</v>
      </c>
      <c r="AH12" s="223">
        <v>0</v>
      </c>
      <c r="AI12" s="223">
        <v>0</v>
      </c>
      <c r="AJ12" s="223">
        <v>0</v>
      </c>
      <c r="AL12" s="223">
        <v>0</v>
      </c>
      <c r="AN12" s="223">
        <v>0</v>
      </c>
      <c r="AO12" s="223">
        <v>0</v>
      </c>
      <c r="AP12" s="232" t="e">
        <f t="shared" si="2"/>
        <v>#REF!</v>
      </c>
      <c r="AQ12" s="223" t="s">
        <v>622</v>
      </c>
    </row>
    <row r="13" spans="2:43" ht="12" customHeight="1">
      <c r="B13" s="223" t="s">
        <v>1424</v>
      </c>
      <c r="C13" s="223">
        <f>'EEFF '!C59</f>
        <v>222092817</v>
      </c>
      <c r="D13" s="223">
        <v>0</v>
      </c>
      <c r="E13" s="223">
        <v>0</v>
      </c>
      <c r="H13" s="223">
        <v>0</v>
      </c>
      <c r="I13" s="223">
        <v>0</v>
      </c>
      <c r="J13" s="223">
        <v>22225887</v>
      </c>
      <c r="K13" s="223">
        <v>0</v>
      </c>
      <c r="L13" s="223">
        <v>0</v>
      </c>
      <c r="M13" s="223">
        <v>0</v>
      </c>
      <c r="N13" s="223">
        <v>0</v>
      </c>
      <c r="O13" s="223">
        <f t="shared" si="0"/>
        <v>244318704</v>
      </c>
      <c r="P13" s="230">
        <v>127413441</v>
      </c>
      <c r="R13" s="372">
        <f>+O13-P13</f>
        <v>116905263</v>
      </c>
      <c r="T13" s="223">
        <v>0</v>
      </c>
      <c r="U13" s="223" t="e">
        <f>-R13-AB13</f>
        <v>#REF!</v>
      </c>
      <c r="V13" s="223">
        <v>0</v>
      </c>
      <c r="X13" s="223">
        <v>0</v>
      </c>
      <c r="Y13" s="223">
        <v>0</v>
      </c>
      <c r="Z13" s="223">
        <v>0</v>
      </c>
      <c r="AA13" s="223">
        <v>0</v>
      </c>
      <c r="AB13" s="232" t="e">
        <f>-#REF!</f>
        <v>#REF!</v>
      </c>
      <c r="AC13" s="223">
        <v>0</v>
      </c>
      <c r="AD13" s="223">
        <v>0</v>
      </c>
      <c r="AE13" s="223">
        <v>0</v>
      </c>
      <c r="AF13" s="223">
        <v>0</v>
      </c>
      <c r="AG13" s="223">
        <v>0</v>
      </c>
      <c r="AH13" s="223">
        <v>0</v>
      </c>
      <c r="AI13" s="223">
        <v>0</v>
      </c>
      <c r="AJ13" s="223">
        <v>0</v>
      </c>
      <c r="AK13" s="223">
        <v>0</v>
      </c>
      <c r="AL13" s="223">
        <v>0</v>
      </c>
      <c r="AM13" s="223">
        <v>0</v>
      </c>
      <c r="AN13" s="223">
        <v>0</v>
      </c>
      <c r="AO13" s="223">
        <v>0</v>
      </c>
      <c r="AP13" s="232" t="e">
        <f t="shared" si="2"/>
        <v>#REF!</v>
      </c>
      <c r="AQ13" s="223" t="s">
        <v>622</v>
      </c>
    </row>
    <row r="14" spans="2:43">
      <c r="B14" s="223" t="s">
        <v>459</v>
      </c>
      <c r="C14" s="223">
        <f>-('EEFF '!F16+'EEFF '!F21)</f>
        <v>-23890535297</v>
      </c>
      <c r="D14" s="223">
        <v>0</v>
      </c>
      <c r="E14" s="223">
        <v>0</v>
      </c>
      <c r="H14" s="223">
        <v>0</v>
      </c>
      <c r="I14" s="223">
        <v>0</v>
      </c>
      <c r="J14" s="223">
        <v>0</v>
      </c>
      <c r="K14" s="223">
        <v>0</v>
      </c>
      <c r="L14" s="223">
        <v>0</v>
      </c>
      <c r="M14" s="223">
        <v>0</v>
      </c>
      <c r="N14" s="223">
        <v>0</v>
      </c>
      <c r="O14" s="223">
        <f t="shared" si="0"/>
        <v>-23890535297</v>
      </c>
      <c r="P14" s="230">
        <v>-3178575115</v>
      </c>
      <c r="R14" s="223">
        <f t="shared" si="1"/>
        <v>-20711960182</v>
      </c>
      <c r="T14" s="223">
        <v>0</v>
      </c>
      <c r="U14" s="233">
        <f>-(AF14+AG14)-R14</f>
        <v>20711960182</v>
      </c>
      <c r="V14" s="223">
        <v>0</v>
      </c>
      <c r="X14" s="223">
        <v>0</v>
      </c>
      <c r="Y14" s="223">
        <v>0</v>
      </c>
      <c r="Z14" s="223">
        <v>0</v>
      </c>
      <c r="AA14" s="223">
        <v>0</v>
      </c>
      <c r="AB14" s="223">
        <v>0</v>
      </c>
      <c r="AC14" s="223">
        <v>0</v>
      </c>
      <c r="AD14" s="223">
        <v>0</v>
      </c>
      <c r="AE14" s="223">
        <v>0</v>
      </c>
      <c r="AF14" s="223">
        <v>0</v>
      </c>
      <c r="AG14" s="223">
        <v>0</v>
      </c>
      <c r="AH14" s="223">
        <v>0</v>
      </c>
      <c r="AJ14" s="223">
        <v>0</v>
      </c>
      <c r="AL14" s="223">
        <v>0</v>
      </c>
      <c r="AN14" s="223">
        <v>0</v>
      </c>
      <c r="AO14" s="223">
        <v>0</v>
      </c>
      <c r="AP14" s="223">
        <f t="shared" si="2"/>
        <v>0</v>
      </c>
    </row>
    <row r="15" spans="2:43">
      <c r="B15" s="223" t="s">
        <v>581</v>
      </c>
      <c r="C15" s="223">
        <v>0</v>
      </c>
      <c r="D15" s="223">
        <v>0</v>
      </c>
      <c r="E15" s="223">
        <v>0</v>
      </c>
      <c r="H15" s="223">
        <v>0</v>
      </c>
      <c r="I15" s="223">
        <v>0</v>
      </c>
      <c r="J15" s="223">
        <v>0</v>
      </c>
      <c r="K15" s="223">
        <v>0</v>
      </c>
      <c r="L15" s="223">
        <v>0</v>
      </c>
      <c r="M15" s="223">
        <v>0</v>
      </c>
      <c r="N15" s="223">
        <v>0</v>
      </c>
      <c r="O15" s="223">
        <f t="shared" si="0"/>
        <v>0</v>
      </c>
      <c r="P15" s="230">
        <v>0</v>
      </c>
      <c r="R15" s="223">
        <f t="shared" si="1"/>
        <v>0</v>
      </c>
      <c r="T15" s="223">
        <v>0</v>
      </c>
      <c r="V15" s="223">
        <v>0</v>
      </c>
      <c r="X15" s="223">
        <v>0</v>
      </c>
      <c r="Y15" s="223">
        <v>0</v>
      </c>
      <c r="Z15" s="223">
        <v>0</v>
      </c>
      <c r="AA15" s="223">
        <v>0</v>
      </c>
      <c r="AB15" s="223">
        <v>0</v>
      </c>
      <c r="AC15" s="223">
        <v>0</v>
      </c>
      <c r="AD15" s="223">
        <v>0</v>
      </c>
      <c r="AE15" s="223">
        <v>0</v>
      </c>
      <c r="AF15" s="223">
        <v>0</v>
      </c>
      <c r="AG15" s="223">
        <v>0</v>
      </c>
      <c r="AH15" s="223">
        <v>0</v>
      </c>
      <c r="AN15" s="223">
        <v>0</v>
      </c>
      <c r="AO15" s="223">
        <v>0</v>
      </c>
      <c r="AP15" s="223">
        <f t="shared" si="2"/>
        <v>0</v>
      </c>
    </row>
    <row r="16" spans="2:43">
      <c r="B16" s="223" t="s">
        <v>65</v>
      </c>
      <c r="C16" s="223">
        <f>-'EEFF '!F26-C17</f>
        <v>-3055855624</v>
      </c>
      <c r="D16" s="223">
        <v>0</v>
      </c>
      <c r="E16" s="223">
        <v>0</v>
      </c>
      <c r="H16" s="223">
        <v>0</v>
      </c>
      <c r="I16" s="223">
        <v>0</v>
      </c>
      <c r="J16" s="223">
        <v>0</v>
      </c>
      <c r="K16" s="223">
        <f>3106581554-K17</f>
        <v>3106581554</v>
      </c>
      <c r="L16" s="223">
        <v>0</v>
      </c>
      <c r="M16" s="223">
        <v>0</v>
      </c>
      <c r="N16" s="223">
        <v>0</v>
      </c>
      <c r="O16" s="223">
        <f t="shared" si="0"/>
        <v>50725930</v>
      </c>
      <c r="P16" s="230">
        <f>-3587337728-P17</f>
        <v>-529997946</v>
      </c>
      <c r="R16" s="223">
        <f t="shared" si="1"/>
        <v>580723876</v>
      </c>
      <c r="T16" s="223">
        <v>0</v>
      </c>
      <c r="U16" s="223">
        <f>-R16</f>
        <v>-580723876</v>
      </c>
      <c r="V16" s="223">
        <v>0</v>
      </c>
      <c r="X16" s="223">
        <v>0</v>
      </c>
      <c r="Y16" s="223">
        <v>0</v>
      </c>
      <c r="Z16" s="223">
        <v>0</v>
      </c>
      <c r="AA16" s="223">
        <v>0</v>
      </c>
      <c r="AB16" s="223">
        <v>0</v>
      </c>
      <c r="AC16" s="223">
        <v>0</v>
      </c>
      <c r="AD16" s="223">
        <v>0</v>
      </c>
      <c r="AE16" s="223">
        <v>0</v>
      </c>
      <c r="AF16" s="223">
        <v>0</v>
      </c>
      <c r="AG16" s="223">
        <v>0</v>
      </c>
      <c r="AH16" s="223">
        <v>0</v>
      </c>
      <c r="AI16" s="223">
        <v>0</v>
      </c>
      <c r="AJ16" s="223">
        <v>0</v>
      </c>
      <c r="AL16" s="223">
        <v>0</v>
      </c>
      <c r="AN16" s="223">
        <v>0</v>
      </c>
      <c r="AO16" s="223">
        <v>0</v>
      </c>
      <c r="AP16" s="223">
        <f t="shared" si="2"/>
        <v>0</v>
      </c>
    </row>
    <row r="17" spans="2:42">
      <c r="B17" s="223" t="s">
        <v>1422</v>
      </c>
      <c r="C17" s="223">
        <v>-104506621</v>
      </c>
      <c r="K17" s="223">
        <v>0</v>
      </c>
      <c r="L17" s="223">
        <v>0</v>
      </c>
      <c r="M17" s="223">
        <v>0</v>
      </c>
      <c r="O17" s="223">
        <f t="shared" si="0"/>
        <v>-104506621</v>
      </c>
      <c r="P17" s="230">
        <v>-3057339782</v>
      </c>
      <c r="R17" s="223">
        <f t="shared" si="1"/>
        <v>2952833161</v>
      </c>
      <c r="V17" s="223">
        <f>-R17</f>
        <v>-2952833161</v>
      </c>
      <c r="Z17" s="223">
        <v>0</v>
      </c>
      <c r="AB17" s="223">
        <v>0</v>
      </c>
      <c r="AD17" s="223">
        <v>0</v>
      </c>
      <c r="AI17" s="223">
        <v>0</v>
      </c>
      <c r="AP17" s="223">
        <f t="shared" si="2"/>
        <v>0</v>
      </c>
    </row>
    <row r="18" spans="2:42">
      <c r="B18" s="223" t="s">
        <v>518</v>
      </c>
      <c r="C18" s="223">
        <f>-'EEFF '!F35</f>
        <v>-5775004</v>
      </c>
      <c r="D18" s="223">
        <v>0</v>
      </c>
      <c r="E18" s="223">
        <v>0</v>
      </c>
      <c r="H18" s="223">
        <v>0</v>
      </c>
      <c r="I18" s="223">
        <v>0</v>
      </c>
      <c r="J18" s="223">
        <v>0</v>
      </c>
      <c r="K18" s="223">
        <v>0</v>
      </c>
      <c r="L18" s="223">
        <v>0</v>
      </c>
      <c r="M18" s="223">
        <v>0</v>
      </c>
      <c r="N18" s="223">
        <v>0</v>
      </c>
      <c r="O18" s="223">
        <f t="shared" si="0"/>
        <v>-5775004</v>
      </c>
      <c r="P18" s="230">
        <v>0</v>
      </c>
      <c r="R18" s="223">
        <f t="shared" si="1"/>
        <v>-5775004</v>
      </c>
      <c r="T18" s="223">
        <v>0</v>
      </c>
      <c r="U18" s="223">
        <v>0</v>
      </c>
      <c r="V18" s="223">
        <v>0</v>
      </c>
      <c r="X18" s="223">
        <v>0</v>
      </c>
      <c r="Y18" s="223">
        <v>0</v>
      </c>
      <c r="Z18" s="223">
        <f>-R18</f>
        <v>5775004</v>
      </c>
      <c r="AA18" s="223">
        <v>0</v>
      </c>
      <c r="AB18" s="223">
        <v>0</v>
      </c>
      <c r="AC18" s="223">
        <v>0</v>
      </c>
      <c r="AD18" s="223">
        <v>0</v>
      </c>
      <c r="AE18" s="223">
        <v>0</v>
      </c>
      <c r="AF18" s="223">
        <v>0</v>
      </c>
      <c r="AG18" s="223">
        <v>0</v>
      </c>
      <c r="AH18" s="223">
        <v>0</v>
      </c>
      <c r="AI18" s="223">
        <v>0</v>
      </c>
      <c r="AJ18" s="223">
        <v>0</v>
      </c>
      <c r="AL18" s="223">
        <v>0</v>
      </c>
      <c r="AN18" s="223">
        <v>0</v>
      </c>
      <c r="AO18" s="223">
        <v>0</v>
      </c>
      <c r="AP18" s="223">
        <f t="shared" si="2"/>
        <v>0</v>
      </c>
    </row>
    <row r="19" spans="2:42">
      <c r="B19" s="223" t="s">
        <v>519</v>
      </c>
      <c r="C19" s="223">
        <f>-PN!$E$36</f>
        <v>-4724000000</v>
      </c>
      <c r="D19" s="223">
        <v>0</v>
      </c>
      <c r="E19" s="223">
        <f>-E21</f>
        <v>0</v>
      </c>
      <c r="G19" s="223">
        <f>-G24</f>
        <v>0</v>
      </c>
      <c r="H19" s="223">
        <v>0</v>
      </c>
      <c r="I19" s="223">
        <v>0</v>
      </c>
      <c r="J19" s="223">
        <v>0</v>
      </c>
      <c r="K19" s="223">
        <v>0</v>
      </c>
      <c r="L19" s="223">
        <v>0</v>
      </c>
      <c r="M19" s="223">
        <v>0</v>
      </c>
      <c r="N19" s="223">
        <v>0</v>
      </c>
      <c r="O19" s="223">
        <f t="shared" si="0"/>
        <v>-4724000000</v>
      </c>
      <c r="P19" s="230">
        <v>-22649000000</v>
      </c>
      <c r="R19" s="242">
        <f t="shared" si="1"/>
        <v>17925000000</v>
      </c>
      <c r="T19" s="223">
        <v>0</v>
      </c>
      <c r="U19" s="223">
        <v>0</v>
      </c>
      <c r="V19" s="223">
        <v>0</v>
      </c>
      <c r="X19" s="223">
        <v>0</v>
      </c>
      <c r="Y19" s="223">
        <v>0</v>
      </c>
      <c r="Z19" s="223">
        <v>0</v>
      </c>
      <c r="AA19" s="223">
        <v>0</v>
      </c>
      <c r="AB19" s="223">
        <v>0</v>
      </c>
      <c r="AC19" s="223">
        <v>0</v>
      </c>
      <c r="AD19" s="223">
        <v>0</v>
      </c>
      <c r="AE19" s="223">
        <v>0</v>
      </c>
      <c r="AF19" s="223">
        <v>0</v>
      </c>
      <c r="AG19" s="223">
        <v>0</v>
      </c>
      <c r="AH19" s="223">
        <v>0</v>
      </c>
      <c r="AI19" s="223">
        <v>0</v>
      </c>
      <c r="AJ19" s="223">
        <v>0</v>
      </c>
      <c r="AL19" s="233">
        <f>-+PN!D28</f>
        <v>0</v>
      </c>
      <c r="AM19" s="233">
        <v>0</v>
      </c>
      <c r="AN19" s="223">
        <v>0</v>
      </c>
      <c r="AO19" s="223">
        <v>0</v>
      </c>
      <c r="AP19" s="223">
        <f t="shared" si="2"/>
        <v>-17925000000</v>
      </c>
    </row>
    <row r="20" spans="2:42">
      <c r="B20" s="223" t="s">
        <v>473</v>
      </c>
      <c r="C20" s="223">
        <f>-PN!$D$36</f>
        <v>-57500</v>
      </c>
      <c r="D20" s="223">
        <v>0</v>
      </c>
      <c r="E20" s="223">
        <v>0</v>
      </c>
      <c r="H20" s="223">
        <v>0</v>
      </c>
      <c r="I20" s="223">
        <v>0</v>
      </c>
      <c r="J20" s="223">
        <v>0</v>
      </c>
      <c r="K20" s="223">
        <v>0</v>
      </c>
      <c r="L20" s="223">
        <v>0</v>
      </c>
      <c r="M20" s="223">
        <v>0</v>
      </c>
      <c r="N20" s="223">
        <v>0</v>
      </c>
      <c r="O20" s="223">
        <f t="shared" si="0"/>
        <v>-57500</v>
      </c>
      <c r="P20" s="230">
        <v>-57500</v>
      </c>
      <c r="R20" s="223">
        <f t="shared" si="1"/>
        <v>0</v>
      </c>
      <c r="T20" s="223">
        <v>0</v>
      </c>
      <c r="U20" s="223">
        <v>0</v>
      </c>
      <c r="V20" s="223">
        <v>0</v>
      </c>
      <c r="X20" s="223">
        <v>0</v>
      </c>
      <c r="Y20" s="223">
        <v>0</v>
      </c>
      <c r="Z20" s="223">
        <v>0</v>
      </c>
      <c r="AA20" s="223">
        <v>0</v>
      </c>
      <c r="AB20" s="223">
        <v>0</v>
      </c>
      <c r="AC20" s="223">
        <v>0</v>
      </c>
      <c r="AD20" s="223">
        <v>0</v>
      </c>
      <c r="AE20" s="223">
        <v>0</v>
      </c>
      <c r="AF20" s="223">
        <v>0</v>
      </c>
      <c r="AG20" s="223">
        <v>0</v>
      </c>
      <c r="AH20" s="223">
        <v>0</v>
      </c>
      <c r="AI20" s="223">
        <v>0</v>
      </c>
      <c r="AJ20" s="223">
        <v>0</v>
      </c>
      <c r="AL20" s="233">
        <f>-R20</f>
        <v>0</v>
      </c>
      <c r="AN20" s="223">
        <v>0</v>
      </c>
      <c r="AO20" s="223">
        <v>0</v>
      </c>
      <c r="AP20" s="223">
        <f t="shared" si="2"/>
        <v>0</v>
      </c>
    </row>
    <row r="21" spans="2:42">
      <c r="B21" s="223" t="s">
        <v>474</v>
      </c>
      <c r="C21" s="223">
        <f>-PN!$H$36</f>
        <v>-30582078</v>
      </c>
      <c r="D21" s="223">
        <v>0</v>
      </c>
      <c r="E21" s="223">
        <f>+PN!H31</f>
        <v>0</v>
      </c>
      <c r="F21" s="223">
        <f>+PN!H30</f>
        <v>0</v>
      </c>
      <c r="H21" s="223">
        <v>0</v>
      </c>
      <c r="I21" s="223">
        <v>0</v>
      </c>
      <c r="J21" s="223">
        <v>0</v>
      </c>
      <c r="K21" s="223">
        <v>0</v>
      </c>
      <c r="L21" s="223">
        <v>0</v>
      </c>
      <c r="M21" s="223">
        <v>0</v>
      </c>
      <c r="N21" s="223">
        <v>0</v>
      </c>
      <c r="O21" s="223">
        <f t="shared" si="0"/>
        <v>-30582078</v>
      </c>
      <c r="P21" s="230">
        <v>-164404975</v>
      </c>
      <c r="R21" s="223">
        <f t="shared" si="1"/>
        <v>133822897</v>
      </c>
      <c r="T21" s="223">
        <v>0</v>
      </c>
      <c r="U21" s="223">
        <v>0</v>
      </c>
      <c r="V21" s="223">
        <v>0</v>
      </c>
      <c r="X21" s="223">
        <v>0</v>
      </c>
      <c r="Y21" s="223">
        <v>0</v>
      </c>
      <c r="Z21" s="223">
        <v>0</v>
      </c>
      <c r="AA21" s="223">
        <v>0</v>
      </c>
      <c r="AB21" s="223">
        <v>0</v>
      </c>
      <c r="AC21" s="223">
        <v>0</v>
      </c>
      <c r="AD21" s="223">
        <v>0</v>
      </c>
      <c r="AE21" s="223">
        <v>0</v>
      </c>
      <c r="AF21" s="223">
        <v>0</v>
      </c>
      <c r="AG21" s="223">
        <v>0</v>
      </c>
      <c r="AH21" s="223">
        <v>0</v>
      </c>
      <c r="AI21" s="223">
        <v>0</v>
      </c>
      <c r="AJ21" s="223">
        <v>0</v>
      </c>
      <c r="AL21" s="223">
        <v>0</v>
      </c>
      <c r="AN21" s="223">
        <v>0</v>
      </c>
      <c r="AO21" s="223">
        <v>0</v>
      </c>
      <c r="AP21" s="223">
        <f t="shared" si="2"/>
        <v>-133822897</v>
      </c>
    </row>
    <row r="22" spans="2:42">
      <c r="B22" s="223" t="s">
        <v>475</v>
      </c>
      <c r="C22" s="223">
        <f>-PN!$J$36</f>
        <v>-766556784</v>
      </c>
      <c r="D22" s="223">
        <v>0</v>
      </c>
      <c r="E22" s="223">
        <v>0</v>
      </c>
      <c r="H22" s="223">
        <f>-H11</f>
        <v>49000000</v>
      </c>
      <c r="I22" s="223">
        <v>0</v>
      </c>
      <c r="J22" s="223">
        <v>0</v>
      </c>
      <c r="K22" s="223">
        <v>0</v>
      </c>
      <c r="L22" s="223">
        <v>0</v>
      </c>
      <c r="M22" s="223">
        <v>0</v>
      </c>
      <c r="N22" s="223">
        <v>0</v>
      </c>
      <c r="O22" s="223">
        <f t="shared" si="0"/>
        <v>-717556784</v>
      </c>
      <c r="P22" s="230">
        <v>-180500583</v>
      </c>
      <c r="R22" s="223">
        <f t="shared" si="1"/>
        <v>-537056201</v>
      </c>
      <c r="T22" s="223">
        <v>0</v>
      </c>
      <c r="U22" s="223">
        <v>0</v>
      </c>
      <c r="V22" s="223">
        <v>0</v>
      </c>
      <c r="X22" s="223">
        <v>0</v>
      </c>
      <c r="Y22" s="223">
        <v>0</v>
      </c>
      <c r="Z22" s="223">
        <v>0</v>
      </c>
      <c r="AA22" s="223">
        <v>0</v>
      </c>
      <c r="AB22" s="223">
        <v>0</v>
      </c>
      <c r="AC22" s="223">
        <v>0</v>
      </c>
      <c r="AD22" s="223">
        <v>0</v>
      </c>
      <c r="AE22" s="223">
        <v>0</v>
      </c>
      <c r="AF22" s="223">
        <v>0</v>
      </c>
      <c r="AG22" s="223">
        <v>0</v>
      </c>
      <c r="AH22" s="223">
        <v>0</v>
      </c>
      <c r="AI22" s="223">
        <v>0</v>
      </c>
      <c r="AJ22" s="223">
        <v>0</v>
      </c>
      <c r="AL22" s="223">
        <v>0</v>
      </c>
      <c r="AN22" s="223">
        <v>0</v>
      </c>
      <c r="AO22" s="223">
        <v>0</v>
      </c>
      <c r="AP22" s="223">
        <f t="shared" si="2"/>
        <v>537056201</v>
      </c>
    </row>
    <row r="23" spans="2:42">
      <c r="B23" s="223" t="s">
        <v>1405</v>
      </c>
      <c r="C23" s="223">
        <f>-+PN!I36</f>
        <v>-440819138</v>
      </c>
      <c r="D23" s="223">
        <v>0</v>
      </c>
      <c r="E23" s="223">
        <v>0</v>
      </c>
      <c r="H23" s="223">
        <v>0</v>
      </c>
      <c r="I23" s="223">
        <v>0</v>
      </c>
      <c r="J23" s="223">
        <v>0</v>
      </c>
      <c r="K23" s="223">
        <v>0</v>
      </c>
      <c r="L23" s="223">
        <v>0</v>
      </c>
      <c r="M23" s="223">
        <v>0</v>
      </c>
      <c r="N23" s="223">
        <v>0</v>
      </c>
      <c r="O23" s="223">
        <f t="shared" si="0"/>
        <v>-440819138</v>
      </c>
      <c r="R23" s="223">
        <f t="shared" si="1"/>
        <v>-440819138</v>
      </c>
      <c r="AL23" s="223">
        <f>-PN!D29</f>
        <v>0</v>
      </c>
      <c r="AP23" s="223">
        <f t="shared" si="2"/>
        <v>440819138</v>
      </c>
    </row>
    <row r="24" spans="2:42">
      <c r="B24" s="223" t="s">
        <v>1414</v>
      </c>
      <c r="C24" s="223">
        <f>-PN!K36</f>
        <v>-1645009302</v>
      </c>
      <c r="D24" s="223">
        <v>0</v>
      </c>
      <c r="E24" s="223">
        <v>0</v>
      </c>
      <c r="G24" s="223">
        <f>+PN!K32</f>
        <v>0</v>
      </c>
      <c r="H24" s="223">
        <v>0</v>
      </c>
      <c r="I24" s="223">
        <v>0</v>
      </c>
      <c r="J24" s="223">
        <v>0</v>
      </c>
      <c r="K24" s="223">
        <v>0</v>
      </c>
      <c r="L24" s="223">
        <v>0</v>
      </c>
      <c r="M24" s="223">
        <v>0</v>
      </c>
      <c r="N24" s="223">
        <v>0</v>
      </c>
      <c r="O24" s="223">
        <f t="shared" si="0"/>
        <v>-1645009302</v>
      </c>
      <c r="P24" s="230">
        <f>19977654821.7759</f>
        <v>19977654821.775902</v>
      </c>
      <c r="R24" s="223">
        <f t="shared" si="1"/>
        <v>-21622664123.775902</v>
      </c>
      <c r="T24" s="223">
        <v>0</v>
      </c>
      <c r="U24" s="223">
        <v>0</v>
      </c>
      <c r="V24" s="223">
        <v>0</v>
      </c>
      <c r="X24" s="223">
        <v>0</v>
      </c>
      <c r="Y24" s="223">
        <v>0</v>
      </c>
      <c r="Z24" s="223">
        <v>0</v>
      </c>
      <c r="AA24" s="223">
        <v>0</v>
      </c>
      <c r="AB24" s="223">
        <v>0</v>
      </c>
      <c r="AC24" s="223">
        <v>0</v>
      </c>
      <c r="AD24" s="223">
        <v>0</v>
      </c>
      <c r="AE24" s="223">
        <v>0</v>
      </c>
      <c r="AF24" s="223">
        <v>0</v>
      </c>
      <c r="AG24" s="223">
        <v>0</v>
      </c>
      <c r="AH24" s="223">
        <v>0</v>
      </c>
      <c r="AI24" s="223">
        <v>0</v>
      </c>
      <c r="AJ24" s="223">
        <v>0</v>
      </c>
      <c r="AL24" s="223">
        <v>0</v>
      </c>
      <c r="AN24" s="223">
        <v>0</v>
      </c>
      <c r="AO24" s="223">
        <v>0</v>
      </c>
      <c r="AP24" s="223">
        <f t="shared" si="2"/>
        <v>21622664123.775902</v>
      </c>
    </row>
    <row r="25" spans="2:42">
      <c r="B25" s="223" t="s">
        <v>1415</v>
      </c>
      <c r="C25" s="223">
        <f>-PN!L36</f>
        <v>-2649329418</v>
      </c>
      <c r="D25" s="223">
        <f>-C25</f>
        <v>2649329418</v>
      </c>
      <c r="E25" s="223">
        <v>0</v>
      </c>
      <c r="H25" s="223">
        <v>0</v>
      </c>
      <c r="I25" s="223">
        <v>0</v>
      </c>
      <c r="J25" s="223">
        <v>0</v>
      </c>
      <c r="K25" s="223">
        <v>0</v>
      </c>
      <c r="L25" s="223">
        <v>0</v>
      </c>
      <c r="M25" s="223">
        <v>0</v>
      </c>
      <c r="N25" s="223">
        <v>0</v>
      </c>
      <c r="P25" s="230"/>
      <c r="R25" s="223">
        <f t="shared" si="1"/>
        <v>0</v>
      </c>
      <c r="AP25" s="223">
        <f t="shared" si="2"/>
        <v>0</v>
      </c>
    </row>
    <row r="26" spans="2:42">
      <c r="B26" s="223" t="s">
        <v>520</v>
      </c>
      <c r="C26" s="223">
        <f>-+EERR!C13</f>
        <v>-18705465428</v>
      </c>
      <c r="D26" s="223">
        <v>0</v>
      </c>
      <c r="E26" s="223">
        <v>0</v>
      </c>
      <c r="H26" s="223">
        <v>0</v>
      </c>
      <c r="I26" s="223">
        <v>0</v>
      </c>
      <c r="J26" s="223">
        <v>0</v>
      </c>
      <c r="K26" s="223">
        <v>0</v>
      </c>
      <c r="L26" s="223">
        <v>0</v>
      </c>
      <c r="M26" s="223">
        <v>0</v>
      </c>
      <c r="N26" s="223">
        <v>0</v>
      </c>
      <c r="O26" s="223">
        <f t="shared" ref="O26:O34" si="3">+SUM(C26:N26)</f>
        <v>-18705465428</v>
      </c>
      <c r="P26" s="230"/>
      <c r="R26" s="223">
        <f t="shared" si="1"/>
        <v>-18705465428</v>
      </c>
      <c r="T26" s="223">
        <f>-R26</f>
        <v>18705465428</v>
      </c>
      <c r="U26" s="223">
        <v>0</v>
      </c>
      <c r="V26" s="223">
        <v>0</v>
      </c>
      <c r="X26" s="223">
        <v>0</v>
      </c>
      <c r="Y26" s="223">
        <v>0</v>
      </c>
      <c r="Z26" s="223">
        <v>0</v>
      </c>
      <c r="AA26" s="223">
        <v>0</v>
      </c>
      <c r="AB26" s="223">
        <v>0</v>
      </c>
      <c r="AC26" s="223">
        <v>0</v>
      </c>
      <c r="AD26" s="223">
        <v>0</v>
      </c>
      <c r="AE26" s="223">
        <v>0</v>
      </c>
      <c r="AF26" s="223">
        <v>0</v>
      </c>
      <c r="AG26" s="223">
        <v>0</v>
      </c>
      <c r="AH26" s="223">
        <v>0</v>
      </c>
      <c r="AI26" s="223">
        <v>0</v>
      </c>
      <c r="AJ26" s="223">
        <v>0</v>
      </c>
      <c r="AL26" s="223">
        <v>0</v>
      </c>
      <c r="AN26" s="223">
        <v>0</v>
      </c>
      <c r="AO26" s="223">
        <v>0</v>
      </c>
      <c r="AP26" s="223">
        <f t="shared" si="2"/>
        <v>0</v>
      </c>
    </row>
    <row r="27" spans="2:42">
      <c r="B27" s="223" t="s">
        <v>521</v>
      </c>
      <c r="C27" s="223">
        <f>-+EERR!C31</f>
        <v>3128442014</v>
      </c>
      <c r="D27" s="223">
        <v>0</v>
      </c>
      <c r="E27" s="223">
        <v>0</v>
      </c>
      <c r="H27" s="223">
        <v>0</v>
      </c>
      <c r="I27" s="223">
        <v>0</v>
      </c>
      <c r="J27" s="223">
        <v>0</v>
      </c>
      <c r="K27" s="223">
        <v>0</v>
      </c>
      <c r="L27" s="223">
        <v>0</v>
      </c>
      <c r="M27" s="223">
        <v>0</v>
      </c>
      <c r="N27" s="223">
        <v>0</v>
      </c>
      <c r="O27" s="223">
        <f t="shared" si="3"/>
        <v>3128442014</v>
      </c>
      <c r="P27" s="230"/>
      <c r="R27" s="223">
        <f t="shared" si="1"/>
        <v>3128442014</v>
      </c>
      <c r="T27" s="223">
        <v>0</v>
      </c>
      <c r="U27" s="223">
        <f>-R27</f>
        <v>-3128442014</v>
      </c>
      <c r="V27" s="223">
        <v>0</v>
      </c>
      <c r="X27" s="223">
        <v>0</v>
      </c>
      <c r="Y27" s="223">
        <v>0</v>
      </c>
      <c r="Z27" s="223">
        <v>0</v>
      </c>
      <c r="AA27" s="223">
        <v>0</v>
      </c>
      <c r="AB27" s="223">
        <v>0</v>
      </c>
      <c r="AC27" s="223">
        <v>0</v>
      </c>
      <c r="AD27" s="223">
        <v>0</v>
      </c>
      <c r="AE27" s="223">
        <v>0</v>
      </c>
      <c r="AF27" s="223">
        <v>0</v>
      </c>
      <c r="AG27" s="223">
        <v>0</v>
      </c>
      <c r="AH27" s="223">
        <v>0</v>
      </c>
      <c r="AI27" s="223">
        <v>0</v>
      </c>
      <c r="AJ27" s="223">
        <v>0</v>
      </c>
      <c r="AL27" s="223">
        <v>0</v>
      </c>
      <c r="AN27" s="223">
        <v>0</v>
      </c>
      <c r="AO27" s="223">
        <v>0</v>
      </c>
      <c r="AP27" s="223">
        <f t="shared" si="2"/>
        <v>0</v>
      </c>
    </row>
    <row r="28" spans="2:42">
      <c r="B28" s="223" t="s">
        <v>522</v>
      </c>
      <c r="C28" s="223">
        <f>-+EERR!C38</f>
        <v>731478753</v>
      </c>
      <c r="D28" s="223">
        <v>0</v>
      </c>
      <c r="E28" s="223">
        <v>0</v>
      </c>
      <c r="H28" s="223">
        <v>0</v>
      </c>
      <c r="I28" s="223">
        <v>0</v>
      </c>
      <c r="J28" s="223">
        <v>0</v>
      </c>
      <c r="K28" s="223">
        <v>0</v>
      </c>
      <c r="L28" s="223">
        <v>0</v>
      </c>
      <c r="M28" s="223">
        <v>0</v>
      </c>
      <c r="N28" s="223">
        <v>0</v>
      </c>
      <c r="O28" s="223">
        <f t="shared" si="3"/>
        <v>731478753</v>
      </c>
      <c r="P28" s="230"/>
      <c r="R28" s="223">
        <f t="shared" si="1"/>
        <v>731478753</v>
      </c>
      <c r="T28" s="223">
        <v>0</v>
      </c>
      <c r="U28" s="233">
        <f>-R28</f>
        <v>-731478753</v>
      </c>
      <c r="V28" s="223">
        <v>0</v>
      </c>
      <c r="X28" s="223">
        <v>0</v>
      </c>
      <c r="Y28" s="223">
        <v>0</v>
      </c>
      <c r="Z28" s="223">
        <v>0</v>
      </c>
      <c r="AA28" s="223">
        <v>0</v>
      </c>
      <c r="AB28" s="223">
        <v>0</v>
      </c>
      <c r="AC28" s="223">
        <v>0</v>
      </c>
      <c r="AD28" s="223">
        <v>0</v>
      </c>
      <c r="AE28" s="223">
        <v>0</v>
      </c>
      <c r="AF28" s="223">
        <v>0</v>
      </c>
      <c r="AG28" s="223">
        <v>0</v>
      </c>
      <c r="AH28" s="223">
        <v>0</v>
      </c>
      <c r="AI28" s="223">
        <v>0</v>
      </c>
      <c r="AJ28" s="223">
        <v>0</v>
      </c>
      <c r="AL28" s="223">
        <v>0</v>
      </c>
      <c r="AN28" s="223">
        <v>0</v>
      </c>
      <c r="AO28" s="223">
        <v>0</v>
      </c>
      <c r="AP28" s="223">
        <f t="shared" si="2"/>
        <v>0</v>
      </c>
    </row>
    <row r="29" spans="2:42">
      <c r="B29" s="223" t="s">
        <v>523</v>
      </c>
      <c r="C29" s="223">
        <f>-+EERR!C43</f>
        <v>14071381110</v>
      </c>
      <c r="D29" s="223">
        <v>0</v>
      </c>
      <c r="E29" s="223">
        <v>0</v>
      </c>
      <c r="H29" s="223">
        <v>0</v>
      </c>
      <c r="I29" s="223" t="e">
        <f>-I12</f>
        <v>#REF!</v>
      </c>
      <c r="J29" s="223">
        <f>-J13</f>
        <v>-22225887</v>
      </c>
      <c r="K29" s="223">
        <f>-K17-K16</f>
        <v>-3106581554</v>
      </c>
      <c r="L29" s="223">
        <v>0</v>
      </c>
      <c r="M29" s="223">
        <v>0</v>
      </c>
      <c r="N29" s="223">
        <v>0</v>
      </c>
      <c r="O29" s="223" t="e">
        <f t="shared" si="3"/>
        <v>#REF!</v>
      </c>
      <c r="P29" s="230"/>
      <c r="R29" s="223" t="e">
        <f t="shared" si="1"/>
        <v>#REF!</v>
      </c>
      <c r="T29" s="223">
        <v>0</v>
      </c>
      <c r="U29" s="223" t="e">
        <f>-R29-(V29+AK29)</f>
        <v>#REF!</v>
      </c>
      <c r="V29" s="223" t="e">
        <f>-V44</f>
        <v>#REF!</v>
      </c>
      <c r="X29" s="223">
        <v>0</v>
      </c>
      <c r="Y29" s="223">
        <v>0</v>
      </c>
      <c r="Z29" s="223">
        <v>0</v>
      </c>
      <c r="AA29" s="223">
        <v>0</v>
      </c>
      <c r="AB29" s="223">
        <v>0</v>
      </c>
      <c r="AC29" s="223">
        <v>0</v>
      </c>
      <c r="AD29" s="223">
        <v>0</v>
      </c>
      <c r="AE29" s="223">
        <v>0</v>
      </c>
      <c r="AF29" s="223">
        <v>0</v>
      </c>
      <c r="AG29" s="223">
        <v>0</v>
      </c>
      <c r="AH29" s="223">
        <v>0</v>
      </c>
      <c r="AI29" s="223">
        <v>0</v>
      </c>
      <c r="AJ29" s="223">
        <v>0</v>
      </c>
      <c r="AL29" s="223">
        <v>0</v>
      </c>
      <c r="AN29" s="223">
        <v>0</v>
      </c>
      <c r="AO29" s="223">
        <v>0</v>
      </c>
      <c r="AP29" s="223" t="e">
        <f t="shared" si="2"/>
        <v>#REF!</v>
      </c>
    </row>
    <row r="30" spans="2:42">
      <c r="B30" s="223" t="s">
        <v>576</v>
      </c>
      <c r="C30" s="223">
        <f>+-EERR!C61</f>
        <v>-2221381159</v>
      </c>
      <c r="D30" s="223">
        <v>0</v>
      </c>
      <c r="E30" s="223">
        <v>0</v>
      </c>
      <c r="H30" s="223">
        <v>0</v>
      </c>
      <c r="I30" s="223">
        <v>0</v>
      </c>
      <c r="J30" s="223">
        <v>0</v>
      </c>
      <c r="K30" s="223">
        <v>0</v>
      </c>
      <c r="L30" s="223">
        <v>0</v>
      </c>
      <c r="M30" s="223">
        <v>0</v>
      </c>
      <c r="N30" s="223">
        <v>0</v>
      </c>
      <c r="O30" s="223">
        <f t="shared" si="3"/>
        <v>-2221381159</v>
      </c>
      <c r="P30" s="230"/>
      <c r="R30" s="223">
        <f t="shared" si="1"/>
        <v>-2221381159</v>
      </c>
      <c r="U30" s="223">
        <f>-R30-AC30</f>
        <v>2221381159</v>
      </c>
      <c r="Y30" s="223">
        <v>0</v>
      </c>
      <c r="Z30" s="223">
        <v>0</v>
      </c>
      <c r="AA30" s="223">
        <v>0</v>
      </c>
      <c r="AB30" s="223">
        <v>0</v>
      </c>
      <c r="AC30" s="223">
        <v>0</v>
      </c>
      <c r="AD30" s="223">
        <v>0</v>
      </c>
      <c r="AE30" s="223">
        <v>0</v>
      </c>
      <c r="AF30" s="223">
        <v>0</v>
      </c>
      <c r="AG30" s="223">
        <v>0</v>
      </c>
      <c r="AH30" s="223">
        <v>0</v>
      </c>
      <c r="AN30" s="223">
        <v>0</v>
      </c>
      <c r="AO30" s="223">
        <v>0</v>
      </c>
      <c r="AP30" s="223">
        <f t="shared" si="2"/>
        <v>0</v>
      </c>
    </row>
    <row r="31" spans="2:42">
      <c r="B31" s="223" t="s">
        <v>524</v>
      </c>
      <c r="C31" s="223">
        <f>-+EERR!C65</f>
        <v>156526038</v>
      </c>
      <c r="D31" s="223">
        <v>0</v>
      </c>
      <c r="E31" s="223">
        <v>0</v>
      </c>
      <c r="G31" s="223">
        <f>(EERR!C68+EERR!C71)</f>
        <v>-187558639</v>
      </c>
      <c r="H31" s="223">
        <v>0</v>
      </c>
      <c r="I31" s="223">
        <v>0</v>
      </c>
      <c r="J31" s="223">
        <v>0</v>
      </c>
      <c r="K31" s="223">
        <v>0</v>
      </c>
      <c r="L31" s="223">
        <v>0</v>
      </c>
      <c r="M31" s="223">
        <v>0</v>
      </c>
      <c r="N31" s="223">
        <v>0</v>
      </c>
      <c r="O31" s="223">
        <f t="shared" si="3"/>
        <v>-31032601</v>
      </c>
      <c r="P31" s="230"/>
      <c r="R31" s="223">
        <f t="shared" si="1"/>
        <v>-31032601</v>
      </c>
      <c r="T31" s="223">
        <v>0</v>
      </c>
      <c r="U31" s="223">
        <v>0</v>
      </c>
      <c r="V31" s="223">
        <v>0</v>
      </c>
      <c r="X31" s="223">
        <v>0</v>
      </c>
      <c r="Y31" s="223">
        <v>0</v>
      </c>
      <c r="Z31" s="223">
        <v>0</v>
      </c>
      <c r="AA31" s="223">
        <v>0</v>
      </c>
      <c r="AB31" s="223">
        <v>0</v>
      </c>
      <c r="AC31" s="223">
        <v>0</v>
      </c>
      <c r="AD31" s="223">
        <v>0</v>
      </c>
      <c r="AE31" s="223">
        <v>0</v>
      </c>
      <c r="AF31" s="223">
        <v>0</v>
      </c>
      <c r="AG31" s="223">
        <v>0</v>
      </c>
      <c r="AH31" s="223">
        <v>0</v>
      </c>
      <c r="AI31" s="223">
        <v>0</v>
      </c>
      <c r="AJ31" s="223">
        <f>EERR!$C$70</f>
        <v>0</v>
      </c>
      <c r="AK31" s="223">
        <f>+EERR!$C$67</f>
        <v>31032601</v>
      </c>
      <c r="AL31" s="223">
        <v>0</v>
      </c>
      <c r="AN31" s="223">
        <v>0</v>
      </c>
      <c r="AO31" s="223">
        <v>0</v>
      </c>
      <c r="AP31" s="223">
        <f t="shared" si="2"/>
        <v>0</v>
      </c>
    </row>
    <row r="32" spans="2:42">
      <c r="B32" s="223" t="s">
        <v>621</v>
      </c>
      <c r="C32" s="223">
        <v>0</v>
      </c>
      <c r="D32" s="223">
        <v>0</v>
      </c>
      <c r="E32" s="223">
        <v>0</v>
      </c>
      <c r="H32" s="223">
        <v>0</v>
      </c>
      <c r="I32" s="223">
        <v>0</v>
      </c>
      <c r="J32" s="223">
        <v>0</v>
      </c>
      <c r="K32" s="223">
        <v>0</v>
      </c>
      <c r="L32" s="223">
        <v>0</v>
      </c>
      <c r="M32" s="223">
        <v>0</v>
      </c>
      <c r="N32" s="223">
        <v>0</v>
      </c>
      <c r="O32" s="223">
        <f t="shared" si="3"/>
        <v>0</v>
      </c>
      <c r="P32" s="230"/>
      <c r="R32" s="223">
        <f t="shared" si="1"/>
        <v>0</v>
      </c>
      <c r="Y32" s="223">
        <v>0</v>
      </c>
      <c r="Z32" s="223">
        <v>0</v>
      </c>
      <c r="AA32" s="223">
        <v>0</v>
      </c>
      <c r="AB32" s="223">
        <v>0</v>
      </c>
      <c r="AC32" s="223">
        <v>0</v>
      </c>
      <c r="AD32" s="223">
        <v>0</v>
      </c>
      <c r="AE32" s="223">
        <v>0</v>
      </c>
      <c r="AF32" s="223">
        <v>0</v>
      </c>
      <c r="AG32" s="223">
        <v>0</v>
      </c>
      <c r="AH32" s="223">
        <v>0</v>
      </c>
      <c r="AN32" s="223">
        <v>0</v>
      </c>
      <c r="AO32" s="223">
        <v>0</v>
      </c>
      <c r="AP32" s="223">
        <f t="shared" si="2"/>
        <v>0</v>
      </c>
    </row>
    <row r="33" spans="2:42">
      <c r="B33" s="223" t="s">
        <v>525</v>
      </c>
      <c r="C33" s="223">
        <f>-+EERR!C75</f>
        <v>189689254</v>
      </c>
      <c r="D33" s="223">
        <v>0</v>
      </c>
      <c r="E33" s="223">
        <v>0</v>
      </c>
      <c r="H33" s="223">
        <v>0</v>
      </c>
      <c r="I33" s="223">
        <v>0</v>
      </c>
      <c r="J33" s="223">
        <v>0</v>
      </c>
      <c r="K33" s="223">
        <v>0</v>
      </c>
      <c r="L33" s="223">
        <v>0</v>
      </c>
      <c r="M33" s="223">
        <v>0</v>
      </c>
      <c r="N33" s="223">
        <v>0</v>
      </c>
      <c r="O33" s="223">
        <f t="shared" si="3"/>
        <v>189689254</v>
      </c>
      <c r="P33" s="230"/>
      <c r="R33" s="223">
        <f t="shared" si="1"/>
        <v>189689254</v>
      </c>
      <c r="U33" s="223">
        <f>-R33</f>
        <v>-189689254</v>
      </c>
      <c r="Y33" s="223">
        <v>0</v>
      </c>
      <c r="Z33" s="223">
        <v>0</v>
      </c>
      <c r="AA33" s="223">
        <v>0</v>
      </c>
      <c r="AB33" s="223">
        <v>0</v>
      </c>
      <c r="AC33" s="223">
        <v>0</v>
      </c>
      <c r="AD33" s="223">
        <v>0</v>
      </c>
      <c r="AE33" s="223">
        <v>0</v>
      </c>
      <c r="AF33" s="223">
        <v>0</v>
      </c>
      <c r="AG33" s="223">
        <v>0</v>
      </c>
      <c r="AH33" s="223">
        <v>0</v>
      </c>
      <c r="AN33" s="223">
        <v>0</v>
      </c>
      <c r="AO33" s="223">
        <v>0</v>
      </c>
      <c r="AP33" s="223">
        <f t="shared" si="2"/>
        <v>0</v>
      </c>
    </row>
    <row r="34" spans="2:42" ht="13.5" thickBot="1">
      <c r="B34" s="223" t="s">
        <v>526</v>
      </c>
      <c r="C34" s="223">
        <f>+EERR!C77</f>
        <v>2649329418</v>
      </c>
      <c r="D34" s="223">
        <f>-C34</f>
        <v>-2649329418</v>
      </c>
      <c r="E34" s="223">
        <v>0</v>
      </c>
      <c r="H34" s="223">
        <v>0</v>
      </c>
      <c r="I34" s="223">
        <v>0</v>
      </c>
      <c r="J34" s="223">
        <v>0</v>
      </c>
      <c r="K34" s="223">
        <v>0</v>
      </c>
      <c r="L34" s="223">
        <v>0</v>
      </c>
      <c r="M34" s="223">
        <v>0</v>
      </c>
      <c r="N34" s="223">
        <v>0</v>
      </c>
      <c r="O34" s="223">
        <f t="shared" si="3"/>
        <v>0</v>
      </c>
      <c r="P34" s="230"/>
      <c r="R34" s="223">
        <f t="shared" si="1"/>
        <v>0</v>
      </c>
      <c r="T34" s="223">
        <v>0</v>
      </c>
      <c r="U34" s="223">
        <v>0</v>
      </c>
      <c r="V34" s="223">
        <v>0</v>
      </c>
      <c r="X34" s="223">
        <v>0</v>
      </c>
      <c r="Y34" s="223">
        <v>0</v>
      </c>
      <c r="Z34" s="223">
        <v>0</v>
      </c>
      <c r="AA34" s="223">
        <v>0</v>
      </c>
      <c r="AB34" s="223">
        <v>0</v>
      </c>
      <c r="AC34" s="223">
        <v>0</v>
      </c>
      <c r="AD34" s="223">
        <v>0</v>
      </c>
      <c r="AE34" s="223">
        <v>0</v>
      </c>
      <c r="AF34" s="223">
        <v>0</v>
      </c>
      <c r="AG34" s="223">
        <v>0</v>
      </c>
      <c r="AH34" s="223">
        <v>0</v>
      </c>
      <c r="AI34" s="223">
        <v>0</v>
      </c>
      <c r="AJ34" s="223">
        <v>0</v>
      </c>
      <c r="AL34" s="223">
        <v>0</v>
      </c>
      <c r="AN34" s="223">
        <v>0</v>
      </c>
      <c r="AO34" s="223">
        <v>0</v>
      </c>
      <c r="AP34" s="223">
        <f>-SUM(R34:AO34)</f>
        <v>0</v>
      </c>
    </row>
    <row r="35" spans="2:42" ht="13.5" thickBot="1">
      <c r="B35" s="234" t="s">
        <v>312</v>
      </c>
      <c r="C35" s="235">
        <f t="shared" ref="C35:P35" si="4">+SUM(C7:C34)</f>
        <v>387572377</v>
      </c>
      <c r="D35" s="235">
        <f t="shared" si="4"/>
        <v>0</v>
      </c>
      <c r="E35" s="235">
        <f t="shared" si="4"/>
        <v>0</v>
      </c>
      <c r="F35" s="235" t="e">
        <f t="shared" si="4"/>
        <v>#REF!</v>
      </c>
      <c r="G35" s="235">
        <f t="shared" si="4"/>
        <v>0</v>
      </c>
      <c r="H35" s="235">
        <f t="shared" si="4"/>
        <v>0</v>
      </c>
      <c r="I35" s="235" t="e">
        <f t="shared" si="4"/>
        <v>#REF!</v>
      </c>
      <c r="J35" s="235">
        <f t="shared" si="4"/>
        <v>0</v>
      </c>
      <c r="K35" s="235">
        <f t="shared" si="4"/>
        <v>0</v>
      </c>
      <c r="L35" s="235">
        <f t="shared" si="4"/>
        <v>0</v>
      </c>
      <c r="M35" s="235">
        <f t="shared" si="4"/>
        <v>0</v>
      </c>
      <c r="N35" s="235">
        <f t="shared" si="4"/>
        <v>0</v>
      </c>
      <c r="O35" s="235" t="e">
        <f t="shared" si="4"/>
        <v>#REF!</v>
      </c>
      <c r="P35" s="235">
        <f t="shared" si="4"/>
        <v>-0.22409820556640625</v>
      </c>
      <c r="R35" s="236" t="e">
        <f>+SUM(R7:R34)</f>
        <v>#REF!</v>
      </c>
      <c r="T35" s="237">
        <f t="shared" ref="T35:AO35" si="5">SUM(T7:T34)</f>
        <v>18807468038</v>
      </c>
      <c r="U35" s="237" t="e">
        <f t="shared" si="5"/>
        <v>#REF!</v>
      </c>
      <c r="V35" s="237" t="e">
        <f t="shared" si="5"/>
        <v>#REF!</v>
      </c>
      <c r="W35" s="238">
        <f t="shared" si="5"/>
        <v>0</v>
      </c>
      <c r="X35" s="238">
        <f t="shared" si="5"/>
        <v>0</v>
      </c>
      <c r="Y35" s="238">
        <f t="shared" si="5"/>
        <v>0</v>
      </c>
      <c r="Z35" s="237">
        <f t="shared" si="5"/>
        <v>5775004</v>
      </c>
      <c r="AA35" s="238" t="e">
        <f t="shared" si="5"/>
        <v>#REF!</v>
      </c>
      <c r="AB35" s="237" t="e">
        <f t="shared" si="5"/>
        <v>#REF!</v>
      </c>
      <c r="AC35" s="237">
        <f t="shared" si="5"/>
        <v>0</v>
      </c>
      <c r="AD35" s="237">
        <f t="shared" si="5"/>
        <v>-28824696757</v>
      </c>
      <c r="AE35" s="238">
        <f t="shared" si="5"/>
        <v>0</v>
      </c>
      <c r="AF35" s="237">
        <f t="shared" si="5"/>
        <v>0</v>
      </c>
      <c r="AG35" s="237">
        <f t="shared" si="5"/>
        <v>0</v>
      </c>
      <c r="AH35" s="237">
        <f t="shared" si="5"/>
        <v>0</v>
      </c>
      <c r="AI35" s="237">
        <f t="shared" si="5"/>
        <v>0</v>
      </c>
      <c r="AJ35" s="237">
        <f t="shared" si="5"/>
        <v>0</v>
      </c>
      <c r="AK35" s="238">
        <f t="shared" si="5"/>
        <v>31032601</v>
      </c>
      <c r="AL35" s="237">
        <f t="shared" si="5"/>
        <v>0</v>
      </c>
      <c r="AM35" s="238">
        <f t="shared" si="5"/>
        <v>0</v>
      </c>
      <c r="AN35" s="238">
        <f t="shared" si="5"/>
        <v>0</v>
      </c>
      <c r="AO35" s="237">
        <f t="shared" si="5"/>
        <v>0</v>
      </c>
      <c r="AP35" s="239" t="e">
        <f>SUM(AP7:AP34)</f>
        <v>#REF!</v>
      </c>
    </row>
    <row r="36" spans="2:42">
      <c r="R36" s="233"/>
      <c r="Z36" s="223" t="s">
        <v>585</v>
      </c>
      <c r="AL36" s="223">
        <f>PN!E27</f>
        <v>0</v>
      </c>
      <c r="AP36" s="223">
        <f>R7</f>
        <v>-1154835477</v>
      </c>
    </row>
    <row r="37" spans="2:42" ht="15">
      <c r="B37" s="240" t="s">
        <v>496</v>
      </c>
      <c r="C37" s="241" t="s">
        <v>527</v>
      </c>
      <c r="D37" s="223" t="s">
        <v>622</v>
      </c>
      <c r="R37" s="233"/>
      <c r="T37" s="233"/>
      <c r="U37" s="233"/>
      <c r="V37" s="233"/>
      <c r="W37" s="233"/>
      <c r="Z37" s="242" t="s">
        <v>597</v>
      </c>
      <c r="AA37" s="231" t="e">
        <f>+#REF!</f>
        <v>#REF!</v>
      </c>
      <c r="AB37" s="242"/>
      <c r="AC37" s="242"/>
      <c r="AD37" s="242"/>
      <c r="AG37" s="242"/>
      <c r="AH37" s="242"/>
      <c r="AI37" s="242"/>
      <c r="AJ37" s="242"/>
      <c r="AK37" s="242"/>
      <c r="AL37" s="223">
        <f>AL35-AL36</f>
        <v>0</v>
      </c>
      <c r="AO37" s="242"/>
      <c r="AP37" s="223" t="e">
        <f>AP35+AP36</f>
        <v>#REF!</v>
      </c>
    </row>
    <row r="38" spans="2:42">
      <c r="B38" s="223" t="s">
        <v>470</v>
      </c>
      <c r="C38" s="223">
        <f>+C34</f>
        <v>2649329418</v>
      </c>
      <c r="R38" s="233"/>
    </row>
    <row r="39" spans="2:42">
      <c r="R39" s="233"/>
      <c r="U39" s="224" t="s">
        <v>592</v>
      </c>
      <c r="AG39" s="223" t="s">
        <v>770</v>
      </c>
      <c r="AH39" s="223">
        <f>+'EEFF '!$D$20</f>
        <v>0</v>
      </c>
    </row>
    <row r="40" spans="2:42">
      <c r="R40" s="233"/>
      <c r="T40" s="223" t="s">
        <v>594</v>
      </c>
      <c r="U40" s="149" t="s">
        <v>142</v>
      </c>
      <c r="V40" s="223">
        <f>-EERR!C49-EERR!$C$45</f>
        <v>7790613238</v>
      </c>
      <c r="AG40" s="223" t="s">
        <v>771</v>
      </c>
      <c r="AH40" s="223">
        <f>+'EEFF '!$C$20</f>
        <v>0</v>
      </c>
    </row>
    <row r="41" spans="2:42" ht="15">
      <c r="B41" s="240" t="s">
        <v>497</v>
      </c>
      <c r="C41" s="241" t="s">
        <v>589</v>
      </c>
      <c r="D41" s="223" t="s">
        <v>622</v>
      </c>
      <c r="R41" s="233"/>
      <c r="T41" s="223" t="s">
        <v>594</v>
      </c>
      <c r="U41" s="149" t="s">
        <v>354</v>
      </c>
      <c r="V41" s="223">
        <f>-EERR!C51</f>
        <v>453278470</v>
      </c>
      <c r="AA41" s="243"/>
      <c r="AB41" s="244"/>
      <c r="AC41" s="244"/>
      <c r="AD41" s="244"/>
      <c r="AE41" s="244"/>
      <c r="AF41" s="244"/>
      <c r="AG41" s="244"/>
      <c r="AH41" s="244">
        <f>+AH40-AH39</f>
        <v>0</v>
      </c>
    </row>
    <row r="42" spans="2:42" ht="14.25">
      <c r="C42" s="245" t="s">
        <v>528</v>
      </c>
      <c r="D42" s="245" t="s">
        <v>529</v>
      </c>
      <c r="R42" s="233"/>
      <c r="T42" s="223" t="s">
        <v>594</v>
      </c>
      <c r="U42" s="149" t="s">
        <v>453</v>
      </c>
      <c r="V42" s="223">
        <f>-EERR!C52</f>
        <v>1420155816</v>
      </c>
      <c r="AA42" s="246"/>
      <c r="AB42" s="244"/>
      <c r="AC42" s="244"/>
      <c r="AD42" s="244"/>
      <c r="AE42" s="244"/>
      <c r="AF42" s="244"/>
      <c r="AG42" s="244"/>
      <c r="AH42" s="244">
        <f>+AF35+AG35</f>
        <v>0</v>
      </c>
    </row>
    <row r="43" spans="2:42" ht="14.25">
      <c r="B43" s="223" t="s">
        <v>474</v>
      </c>
      <c r="C43" s="223">
        <f>-PN!$H$30</f>
        <v>0</v>
      </c>
      <c r="R43" s="233"/>
      <c r="T43" s="223" t="s">
        <v>593</v>
      </c>
      <c r="U43" s="247" t="s">
        <v>449</v>
      </c>
      <c r="V43" s="248" t="e">
        <f>C71</f>
        <v>#REF!</v>
      </c>
      <c r="W43" s="996" t="s">
        <v>595</v>
      </c>
      <c r="X43" s="996"/>
      <c r="AA43" s="246"/>
      <c r="AB43" s="244"/>
      <c r="AC43" s="244"/>
      <c r="AD43" s="244"/>
      <c r="AE43" s="244"/>
      <c r="AF43" s="244"/>
      <c r="AG43" s="244"/>
      <c r="AH43" s="244">
        <f>+AH41-AH42</f>
        <v>0</v>
      </c>
    </row>
    <row r="44" spans="2:42">
      <c r="B44" s="223" t="s">
        <v>530</v>
      </c>
      <c r="C44" s="223">
        <f>D45</f>
        <v>0</v>
      </c>
      <c r="D44" s="223">
        <f>+SUM(C43:C43)</f>
        <v>0</v>
      </c>
      <c r="R44" s="233"/>
      <c r="U44" s="223" t="s">
        <v>596</v>
      </c>
      <c r="V44" s="249" t="e">
        <f>SUM(V40:V43)</f>
        <v>#REF!</v>
      </c>
      <c r="AA44" s="243"/>
      <c r="AB44" s="244"/>
      <c r="AC44" s="244"/>
      <c r="AD44" s="244"/>
      <c r="AE44" s="244"/>
      <c r="AF44" s="244"/>
      <c r="AG44" s="244"/>
      <c r="AH44" s="244"/>
    </row>
    <row r="45" spans="2:42">
      <c r="R45" s="233"/>
      <c r="AA45" s="244"/>
      <c r="AB45" s="244"/>
      <c r="AC45" s="244"/>
      <c r="AD45" s="244"/>
      <c r="AE45" s="244"/>
      <c r="AF45" s="244"/>
      <c r="AG45" s="244"/>
      <c r="AH45" s="244"/>
    </row>
    <row r="46" spans="2:42">
      <c r="R46" s="233"/>
      <c r="AA46" s="243"/>
      <c r="AB46" s="244"/>
      <c r="AC46" s="244"/>
      <c r="AD46" s="243"/>
      <c r="AE46" s="244"/>
      <c r="AF46" s="244"/>
      <c r="AG46" s="244"/>
      <c r="AH46" s="244"/>
    </row>
    <row r="47" spans="2:42">
      <c r="R47" s="233"/>
      <c r="AA47" s="244"/>
      <c r="AB47" s="244"/>
      <c r="AC47" s="244"/>
      <c r="AD47" s="244"/>
      <c r="AE47" s="244"/>
      <c r="AF47" s="244"/>
      <c r="AG47" s="244"/>
      <c r="AH47" s="244"/>
    </row>
    <row r="48" spans="2:42" ht="15">
      <c r="B48" s="240" t="s">
        <v>498</v>
      </c>
      <c r="C48" s="241" t="s">
        <v>531</v>
      </c>
      <c r="H48" s="223" t="s">
        <v>622</v>
      </c>
      <c r="R48" s="233"/>
      <c r="AA48" s="243"/>
      <c r="AB48" s="243"/>
      <c r="AC48" s="243"/>
      <c r="AD48" s="243"/>
      <c r="AE48" s="244"/>
      <c r="AF48" s="244"/>
      <c r="AG48" s="244"/>
      <c r="AH48" s="244"/>
    </row>
    <row r="49" spans="2:34">
      <c r="C49" s="245" t="s">
        <v>528</v>
      </c>
      <c r="D49" s="245" t="s">
        <v>529</v>
      </c>
      <c r="R49" s="233"/>
      <c r="AA49" s="244"/>
      <c r="AB49" s="244"/>
      <c r="AC49" s="244"/>
      <c r="AD49" s="244"/>
      <c r="AE49" s="244"/>
      <c r="AF49" s="244"/>
      <c r="AG49" s="244"/>
      <c r="AH49" s="244"/>
    </row>
    <row r="50" spans="2:34">
      <c r="B50" s="223" t="s">
        <v>532</v>
      </c>
      <c r="C50" s="250">
        <f>-PN!$J$34</f>
        <v>-49000000</v>
      </c>
      <c r="D50" s="245"/>
      <c r="AA50" s="244"/>
      <c r="AB50" s="244"/>
      <c r="AC50" s="244"/>
      <c r="AD50" s="244"/>
      <c r="AE50" s="244"/>
      <c r="AF50" s="244"/>
      <c r="AG50" s="244"/>
      <c r="AH50" s="244"/>
    </row>
    <row r="51" spans="2:34">
      <c r="B51" s="223" t="s">
        <v>516</v>
      </c>
      <c r="D51" s="223">
        <f>+C50</f>
        <v>-49000000</v>
      </c>
      <c r="AA51" s="244"/>
      <c r="AB51" s="244"/>
      <c r="AC51" s="244"/>
      <c r="AD51" s="244"/>
      <c r="AE51" s="244"/>
      <c r="AF51" s="244"/>
      <c r="AG51" s="244"/>
      <c r="AH51" s="244"/>
    </row>
    <row r="52" spans="2:34">
      <c r="AA52" s="244"/>
      <c r="AB52" s="244"/>
      <c r="AC52" s="244"/>
      <c r="AD52" s="244"/>
      <c r="AE52" s="244"/>
      <c r="AF52" s="244"/>
      <c r="AG52" s="244"/>
      <c r="AH52" s="244"/>
    </row>
    <row r="53" spans="2:34" ht="15">
      <c r="B53" s="240" t="s">
        <v>499</v>
      </c>
      <c r="C53" s="241" t="s">
        <v>533</v>
      </c>
    </row>
    <row r="54" spans="2:34">
      <c r="E54" s="251"/>
      <c r="F54" s="251"/>
      <c r="G54" s="251"/>
      <c r="H54" s="251"/>
      <c r="I54" s="252"/>
    </row>
    <row r="55" spans="2:34">
      <c r="B55" s="223" t="s">
        <v>533</v>
      </c>
      <c r="C55" s="223" t="e">
        <f>+#REF!</f>
        <v>#REF!</v>
      </c>
      <c r="E55" s="252"/>
      <c r="F55" s="252"/>
      <c r="G55" s="252"/>
      <c r="H55" s="252"/>
      <c r="I55" s="252"/>
    </row>
    <row r="56" spans="2:34">
      <c r="E56" s="252"/>
      <c r="F56" s="252"/>
      <c r="G56" s="252"/>
      <c r="H56" s="252"/>
      <c r="I56" s="252"/>
    </row>
    <row r="57" spans="2:34">
      <c r="B57" s="247" t="s">
        <v>123</v>
      </c>
      <c r="D57" s="223" t="e">
        <f>+#REF!</f>
        <v>#REF!</v>
      </c>
      <c r="E57" s="252"/>
      <c r="F57" s="252"/>
      <c r="G57" s="252"/>
      <c r="H57" s="252"/>
      <c r="I57" s="252"/>
    </row>
    <row r="58" spans="2:34">
      <c r="B58" s="247" t="s">
        <v>258</v>
      </c>
      <c r="D58" s="223" t="e">
        <f>+#REF!+#REF!</f>
        <v>#REF!</v>
      </c>
      <c r="E58" s="253" t="s">
        <v>768</v>
      </c>
      <c r="F58" s="253"/>
      <c r="G58" s="253"/>
      <c r="H58" s="252" t="e">
        <f>+C55+EERR!C$68+EERR!$C$71</f>
        <v>#REF!</v>
      </c>
      <c r="I58" s="252"/>
    </row>
    <row r="59" spans="2:34">
      <c r="E59" s="252"/>
      <c r="F59" s="252"/>
      <c r="G59" s="252"/>
      <c r="H59" s="252"/>
      <c r="I59" s="252"/>
    </row>
    <row r="60" spans="2:34">
      <c r="E60" s="252"/>
      <c r="F60" s="252"/>
      <c r="G60" s="252"/>
      <c r="H60" s="252"/>
      <c r="I60" s="252"/>
    </row>
    <row r="61" spans="2:34" ht="15">
      <c r="B61" s="240" t="s">
        <v>500</v>
      </c>
      <c r="C61" s="241" t="s">
        <v>588</v>
      </c>
      <c r="E61" s="252"/>
      <c r="F61" s="252"/>
      <c r="G61" s="252"/>
      <c r="H61" s="252"/>
      <c r="I61" s="252"/>
    </row>
    <row r="62" spans="2:34">
      <c r="B62" s="223" t="s">
        <v>577</v>
      </c>
      <c r="C62" s="250" t="e">
        <f>+SUMIF(#REF!,"Depreciaciones y amortizaciones",#REF!)-C63-C64</f>
        <v>#REF!</v>
      </c>
      <c r="D62" s="245"/>
      <c r="E62" s="252"/>
      <c r="F62" s="252"/>
      <c r="G62" s="252"/>
      <c r="H62" s="252"/>
      <c r="I62" s="252"/>
      <c r="J62" s="223" t="s">
        <v>622</v>
      </c>
    </row>
    <row r="63" spans="2:34">
      <c r="B63" s="223" t="s">
        <v>534</v>
      </c>
      <c r="C63" s="223" t="e">
        <f>+VLOOKUP(D63,#REF!,11,FALSE)</f>
        <v>#REF!</v>
      </c>
      <c r="D63" s="254" t="s">
        <v>254</v>
      </c>
      <c r="E63" s="252"/>
      <c r="F63" s="252"/>
      <c r="G63" s="252"/>
      <c r="H63" s="252"/>
      <c r="I63" s="252"/>
      <c r="J63" s="223" t="s">
        <v>622</v>
      </c>
    </row>
    <row r="64" spans="2:34">
      <c r="B64" s="223" t="s">
        <v>535</v>
      </c>
      <c r="C64" s="223" t="e">
        <f>+VLOOKUP(D64,#REF!,11,FALSE)</f>
        <v>#REF!</v>
      </c>
      <c r="D64" s="254" t="s">
        <v>252</v>
      </c>
      <c r="E64" s="253" t="s">
        <v>768</v>
      </c>
      <c r="F64" s="253"/>
      <c r="G64" s="253"/>
      <c r="H64" s="252" t="e">
        <f>+C62+C63+C64+EERR!$C$48</f>
        <v>#REF!</v>
      </c>
      <c r="I64" s="252"/>
      <c r="J64" s="223" t="s">
        <v>622</v>
      </c>
    </row>
    <row r="65" spans="2:9">
      <c r="D65" s="254"/>
      <c r="E65" s="253"/>
      <c r="F65" s="253"/>
      <c r="G65" s="253"/>
      <c r="H65" s="252"/>
      <c r="I65" s="252"/>
    </row>
    <row r="66" spans="2:9">
      <c r="D66" s="254"/>
      <c r="E66" s="253"/>
      <c r="F66" s="253"/>
      <c r="G66" s="253"/>
      <c r="H66" s="252"/>
      <c r="I66" s="252"/>
    </row>
    <row r="67" spans="2:9" ht="15">
      <c r="B67" s="240" t="s">
        <v>501</v>
      </c>
      <c r="C67" s="241" t="s">
        <v>65</v>
      </c>
    </row>
    <row r="68" spans="2:9">
      <c r="B68" s="255" t="s">
        <v>381</v>
      </c>
      <c r="C68" s="223" t="e">
        <f>+VLOOKUP(D68,#REF!,13,FALSE)</f>
        <v>#REF!</v>
      </c>
      <c r="D68" s="256" t="s">
        <v>382</v>
      </c>
    </row>
    <row r="69" spans="2:9">
      <c r="B69" s="42" t="s">
        <v>669</v>
      </c>
      <c r="C69" s="223" t="e">
        <f>+VLOOKUP(D69,#REF!,13,FALSE)</f>
        <v>#REF!</v>
      </c>
      <c r="D69" s="256" t="s">
        <v>668</v>
      </c>
    </row>
    <row r="70" spans="2:9">
      <c r="B70" s="257" t="s">
        <v>671</v>
      </c>
      <c r="C70" s="223" t="e">
        <f>+VLOOKUP(D70,#REF!,13,FALSE)</f>
        <v>#REF!</v>
      </c>
      <c r="D70" s="256" t="s">
        <v>670</v>
      </c>
    </row>
    <row r="71" spans="2:9">
      <c r="B71" s="247" t="s">
        <v>449</v>
      </c>
      <c r="C71" s="223" t="e">
        <f>+VLOOKUP(D71,#REF!,13,FALSE)</f>
        <v>#REF!</v>
      </c>
      <c r="D71" s="256" t="s">
        <v>448</v>
      </c>
    </row>
    <row r="72" spans="2:9">
      <c r="B72" s="42" t="s">
        <v>449</v>
      </c>
      <c r="C72" s="223" t="e">
        <f>+VLOOKUP(D72,#REF!,13,FALSE)</f>
        <v>#REF!</v>
      </c>
      <c r="D72" s="44" t="s">
        <v>1010</v>
      </c>
    </row>
    <row r="74" spans="2:9" ht="15">
      <c r="B74" s="240" t="s">
        <v>502</v>
      </c>
      <c r="C74" s="241" t="s">
        <v>992</v>
      </c>
      <c r="E74" s="223" t="s">
        <v>622</v>
      </c>
    </row>
    <row r="76" spans="2:9">
      <c r="B76" s="223" t="s">
        <v>772</v>
      </c>
      <c r="C76" s="223" t="e">
        <f>+SUMIF(#REF!,'Aux CF'!B76,#REF!)</f>
        <v>#REF!</v>
      </c>
    </row>
    <row r="78" spans="2:9">
      <c r="B78" s="240" t="s">
        <v>503</v>
      </c>
    </row>
    <row r="79" spans="2:9">
      <c r="B79" s="255" t="s">
        <v>16</v>
      </c>
    </row>
    <row r="80" spans="2:9">
      <c r="B80" s="255" t="s">
        <v>24</v>
      </c>
      <c r="C80" s="223" t="e">
        <f>+VLOOKUP(D80,#REF!,11,FALSE)</f>
        <v>#REF!</v>
      </c>
      <c r="D80" s="254" t="s">
        <v>27</v>
      </c>
    </row>
    <row r="81" spans="2:5">
      <c r="B81" s="255" t="s">
        <v>25</v>
      </c>
      <c r="C81" s="223" t="e">
        <f>+VLOOKUP(D81,#REF!,11,FALSE)</f>
        <v>#REF!</v>
      </c>
      <c r="D81" s="254" t="s">
        <v>28</v>
      </c>
    </row>
    <row r="82" spans="2:5">
      <c r="B82" s="257" t="s">
        <v>657</v>
      </c>
      <c r="C82" s="223" t="e">
        <f>+VLOOKUP(D82,#REF!,11,FALSE)</f>
        <v>#REF!</v>
      </c>
      <c r="D82" s="256" t="s">
        <v>656</v>
      </c>
    </row>
    <row r="83" spans="2:5">
      <c r="C83" s="224" t="e">
        <f>SUM(C80:C82)</f>
        <v>#REF!</v>
      </c>
    </row>
    <row r="85" spans="2:5">
      <c r="B85" s="240" t="s">
        <v>504</v>
      </c>
      <c r="E85" s="223" t="s">
        <v>622</v>
      </c>
    </row>
    <row r="86" spans="2:5">
      <c r="B86" s="258" t="s">
        <v>884</v>
      </c>
      <c r="C86" s="223" t="e">
        <f>+#REF!</f>
        <v>#REF!</v>
      </c>
    </row>
    <row r="90" spans="2:5">
      <c r="B90" s="223" t="s">
        <v>547</v>
      </c>
      <c r="C90" s="223">
        <f>+'[69]Balance detallado'!$I$47</f>
        <v>433156936.98000002</v>
      </c>
      <c r="D90" s="223">
        <f>+C90</f>
        <v>433156936.98000002</v>
      </c>
    </row>
    <row r="91" spans="2:5">
      <c r="B91" s="223" t="s">
        <v>64</v>
      </c>
      <c r="C91" s="223">
        <f>+'[69]Balance detallado'!$I$71</f>
        <v>-2505258000</v>
      </c>
      <c r="D91" s="223">
        <f>-C91</f>
        <v>2505258000</v>
      </c>
    </row>
    <row r="92" spans="2:5">
      <c r="C92" s="223">
        <f>+'[69]Balance detallado'!$I$81+'[69]Balance detallado'!$I$129+'[69]Balance detallado'!$I$130+'[69]Balance detallado'!$I$131+'[69]Balance detallado'!$I$132+'[69]Balance detallado'!$I$133+'[69]Balance detallado'!$I$134+'[69]Balance detallado'!$I$135</f>
        <v>-355279544.56000006</v>
      </c>
      <c r="D92" s="223">
        <f>-C92</f>
        <v>355279544.56000006</v>
      </c>
    </row>
  </sheetData>
  <mergeCells count="5">
    <mergeCell ref="T5:Z5"/>
    <mergeCell ref="AA5:AI5"/>
    <mergeCell ref="AJ5:AO5"/>
    <mergeCell ref="AP5:AP6"/>
    <mergeCell ref="W43:X43"/>
  </mergeCells>
  <conditionalFormatting sqref="D63">
    <cfRule type="duplicateValues" dxfId="5" priority="6"/>
  </conditionalFormatting>
  <conditionalFormatting sqref="D64:D66">
    <cfRule type="duplicateValues" dxfId="4" priority="5"/>
  </conditionalFormatting>
  <conditionalFormatting sqref="D69:D70">
    <cfRule type="duplicateValues" dxfId="3" priority="4"/>
  </conditionalFormatting>
  <conditionalFormatting sqref="D80 D82">
    <cfRule type="duplicateValues" dxfId="2" priority="3"/>
  </conditionalFormatting>
  <conditionalFormatting sqref="D81">
    <cfRule type="duplicateValues" dxfId="1" priority="2"/>
  </conditionalFormatting>
  <conditionalFormatting sqref="D72">
    <cfRule type="duplicateValues" dxfId="0" priority="1"/>
  </conditionalFormatting>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7169" r:id="rId4" name="Object 1">
          <controlPr defaultSize="0" autoLine="0" r:id="rId5">
            <anchor moveWithCells="1">
              <from>
                <xdr:col>4</xdr:col>
                <xdr:colOff>9525</xdr:colOff>
                <xdr:row>52</xdr:row>
                <xdr:rowOff>9525</xdr:rowOff>
              </from>
              <to>
                <xdr:col>4</xdr:col>
                <xdr:colOff>161925</xdr:colOff>
                <xdr:row>52</xdr:row>
                <xdr:rowOff>161925</xdr:rowOff>
              </to>
            </anchor>
          </controlPr>
        </control>
      </mc:Choice>
      <mc:Fallback>
        <control shapeId="7169" r:id="rId4" name="Object 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48"/>
  <sheetViews>
    <sheetView showGridLines="0" view="pageBreakPreview" zoomScale="80" zoomScaleNormal="90" zoomScaleSheetLayoutView="80" workbookViewId="0">
      <selection activeCell="M2" sqref="M2"/>
    </sheetView>
  </sheetViews>
  <sheetFormatPr baseColWidth="10" defaultColWidth="9.140625" defaultRowHeight="12.75"/>
  <cols>
    <col min="1" max="1" width="3.42578125" style="174" customWidth="1"/>
    <col min="2" max="2" width="34.7109375" style="174" customWidth="1"/>
    <col min="3" max="4" width="17.140625" style="174" customWidth="1"/>
    <col min="5" max="5" width="19.140625" style="174" customWidth="1"/>
    <col min="6" max="7" width="14.7109375" style="174" customWidth="1"/>
    <col min="8" max="8" width="16.7109375" style="174" customWidth="1"/>
    <col min="9" max="9" width="15.140625" style="174" customWidth="1"/>
    <col min="10" max="10" width="18" style="174" customWidth="1"/>
    <col min="11" max="11" width="17.85546875" style="174" customWidth="1"/>
    <col min="12" max="12" width="16.5703125" style="174" customWidth="1"/>
    <col min="13" max="13" width="15.85546875" style="174" customWidth="1"/>
    <col min="14" max="14" width="16" style="174" customWidth="1"/>
    <col min="15" max="15" width="3.5703125" style="174" customWidth="1"/>
    <col min="16" max="16" width="15" style="174" bestFit="1" customWidth="1"/>
    <col min="17" max="16384" width="9.140625" style="174"/>
  </cols>
  <sheetData>
    <row r="1" spans="2:14" ht="15.75" customHeight="1"/>
    <row r="2" spans="2:14" ht="15.75" customHeight="1"/>
    <row r="3" spans="2:14" ht="15.75" customHeight="1"/>
    <row r="4" spans="2:14" ht="15.75" customHeight="1"/>
    <row r="5" spans="2:14" ht="15.75" customHeight="1">
      <c r="B5" s="156"/>
      <c r="C5" s="156"/>
      <c r="D5" s="156"/>
      <c r="E5" s="173"/>
      <c r="F5" s="173"/>
      <c r="G5" s="173"/>
      <c r="H5" s="173"/>
      <c r="I5" s="173"/>
      <c r="J5" s="173"/>
      <c r="K5" s="173"/>
      <c r="L5" s="173"/>
      <c r="M5" s="173"/>
    </row>
    <row r="6" spans="2:14" ht="23.25">
      <c r="B6" s="349" t="s">
        <v>1690</v>
      </c>
      <c r="C6" s="173"/>
      <c r="D6" s="173"/>
      <c r="E6" s="173"/>
      <c r="F6" s="173"/>
      <c r="G6" s="173"/>
      <c r="H6" s="173"/>
      <c r="I6" s="173"/>
      <c r="J6" s="173"/>
      <c r="K6" s="173"/>
      <c r="L6" s="173"/>
      <c r="M6" s="173"/>
    </row>
    <row r="7" spans="2:14" ht="23.25">
      <c r="B7" s="349" t="str">
        <f>+EFE!B7</f>
        <v>correspondiente al período finalizado 30 de septiembre de 2021</v>
      </c>
      <c r="C7" s="173"/>
      <c r="D7" s="173"/>
      <c r="E7" s="173"/>
      <c r="F7" s="173"/>
      <c r="G7" s="173"/>
      <c r="H7" s="173"/>
      <c r="I7" s="173"/>
      <c r="J7" s="173"/>
      <c r="K7" s="173"/>
      <c r="L7" s="173"/>
      <c r="M7" s="173"/>
    </row>
    <row r="8" spans="2:14" ht="15.75" customHeight="1">
      <c r="B8" s="350" t="str">
        <f>+EERR!$B$9</f>
        <v>Presentado en forma comparativa con el periodo anterior finalizado el 30 de septiembre de 2020</v>
      </c>
      <c r="C8" s="157"/>
      <c r="D8" s="157"/>
      <c r="E8" s="157"/>
      <c r="F8" s="157"/>
      <c r="G8" s="157"/>
      <c r="H8" s="157"/>
      <c r="I8" s="157"/>
      <c r="J8" s="157"/>
      <c r="K8" s="157"/>
      <c r="L8" s="157"/>
      <c r="M8" s="175"/>
    </row>
    <row r="9" spans="2:14" ht="15" customHeight="1">
      <c r="B9" s="155" t="s">
        <v>945</v>
      </c>
      <c r="C9" s="144"/>
      <c r="D9" s="144"/>
      <c r="E9" s="157"/>
      <c r="F9" s="157"/>
      <c r="G9" s="157"/>
      <c r="H9" s="157"/>
      <c r="I9" s="157"/>
      <c r="J9" s="157"/>
      <c r="K9" s="157"/>
      <c r="L9" s="157"/>
      <c r="M9" s="157"/>
    </row>
    <row r="11" spans="2:14" ht="24" customHeight="1">
      <c r="B11" s="999" t="s">
        <v>472</v>
      </c>
      <c r="C11" s="997" t="s">
        <v>609</v>
      </c>
      <c r="D11" s="1001"/>
      <c r="E11" s="998"/>
      <c r="F11" s="997" t="s">
        <v>613</v>
      </c>
      <c r="G11" s="1001"/>
      <c r="H11" s="998"/>
      <c r="I11" s="997" t="s">
        <v>542</v>
      </c>
      <c r="J11" s="998"/>
      <c r="K11" s="997" t="s">
        <v>617</v>
      </c>
      <c r="L11" s="998"/>
      <c r="M11" s="997" t="s">
        <v>452</v>
      </c>
      <c r="N11" s="998"/>
    </row>
    <row r="12" spans="2:14" ht="45.75" customHeight="1">
      <c r="B12" s="1000"/>
      <c r="C12" s="176" t="s">
        <v>610</v>
      </c>
      <c r="D12" s="176" t="s">
        <v>611</v>
      </c>
      <c r="E12" s="176" t="s">
        <v>612</v>
      </c>
      <c r="F12" s="176" t="s">
        <v>616</v>
      </c>
      <c r="G12" s="176" t="s">
        <v>615</v>
      </c>
      <c r="H12" s="177" t="s">
        <v>614</v>
      </c>
      <c r="I12" s="177" t="s">
        <v>1718</v>
      </c>
      <c r="J12" s="178" t="s">
        <v>475</v>
      </c>
      <c r="K12" s="177" t="s">
        <v>618</v>
      </c>
      <c r="L12" s="177" t="s">
        <v>619</v>
      </c>
      <c r="M12" s="178" t="s">
        <v>632</v>
      </c>
      <c r="N12" s="177" t="s">
        <v>814</v>
      </c>
    </row>
    <row r="13" spans="2:14" hidden="1">
      <c r="B13" s="179" t="s">
        <v>544</v>
      </c>
      <c r="C13" s="180"/>
      <c r="D13" s="180"/>
      <c r="E13" s="181">
        <v>730174418</v>
      </c>
      <c r="F13" s="181">
        <v>0</v>
      </c>
      <c r="G13" s="181">
        <v>0</v>
      </c>
      <c r="H13" s="182">
        <v>0</v>
      </c>
      <c r="I13" s="183"/>
      <c r="J13" s="183">
        <v>0</v>
      </c>
      <c r="K13" s="182"/>
      <c r="L13" s="182">
        <v>0</v>
      </c>
      <c r="M13" s="183"/>
      <c r="N13" s="355">
        <f t="shared" ref="N13:N18" si="0">+SUM(C13:L13)</f>
        <v>730174418</v>
      </c>
    </row>
    <row r="14" spans="2:14" hidden="1">
      <c r="B14" s="184" t="s">
        <v>545</v>
      </c>
      <c r="C14" s="185"/>
      <c r="D14" s="185"/>
      <c r="E14" s="186">
        <v>133825582</v>
      </c>
      <c r="F14" s="186">
        <v>0</v>
      </c>
      <c r="G14" s="186">
        <v>0</v>
      </c>
      <c r="H14" s="187">
        <v>0</v>
      </c>
      <c r="I14" s="188"/>
      <c r="J14" s="188">
        <v>0</v>
      </c>
      <c r="K14" s="187"/>
      <c r="L14" s="189">
        <v>0</v>
      </c>
      <c r="M14" s="189"/>
      <c r="N14" s="190">
        <f t="shared" si="0"/>
        <v>133825582</v>
      </c>
    </row>
    <row r="15" spans="2:14" ht="25.5" hidden="1">
      <c r="B15" s="184" t="s">
        <v>473</v>
      </c>
      <c r="C15" s="185"/>
      <c r="D15" s="187">
        <f>1243947075</f>
        <v>1243947075</v>
      </c>
      <c r="E15" s="186">
        <v>0</v>
      </c>
      <c r="F15" s="186">
        <v>0</v>
      </c>
      <c r="G15" s="186">
        <v>0</v>
      </c>
      <c r="H15" s="187">
        <v>0</v>
      </c>
      <c r="I15" s="188"/>
      <c r="J15" s="188">
        <v>0</v>
      </c>
      <c r="K15" s="187"/>
      <c r="L15" s="189">
        <v>0</v>
      </c>
      <c r="M15" s="189"/>
      <c r="N15" s="190">
        <f t="shared" si="0"/>
        <v>1243947075</v>
      </c>
    </row>
    <row r="16" spans="2:14" hidden="1">
      <c r="B16" s="184" t="s">
        <v>474</v>
      </c>
      <c r="C16" s="185"/>
      <c r="D16" s="185"/>
      <c r="E16" s="186">
        <v>0</v>
      </c>
      <c r="F16" s="186">
        <v>0</v>
      </c>
      <c r="G16" s="186">
        <v>0</v>
      </c>
      <c r="H16" s="187">
        <v>0</v>
      </c>
      <c r="I16" s="188"/>
      <c r="J16" s="188">
        <v>0</v>
      </c>
      <c r="K16" s="187"/>
      <c r="L16" s="189">
        <v>0</v>
      </c>
      <c r="M16" s="189"/>
      <c r="N16" s="190">
        <f t="shared" si="0"/>
        <v>0</v>
      </c>
    </row>
    <row r="17" spans="2:16" hidden="1">
      <c r="B17" s="184" t="s">
        <v>476</v>
      </c>
      <c r="C17" s="185"/>
      <c r="D17" s="185"/>
      <c r="E17" s="186">
        <v>0</v>
      </c>
      <c r="F17" s="186">
        <v>0</v>
      </c>
      <c r="G17" s="186">
        <v>0</v>
      </c>
      <c r="H17" s="187">
        <v>3385940</v>
      </c>
      <c r="I17" s="188"/>
      <c r="J17" s="188">
        <f>1128079</f>
        <v>1128079</v>
      </c>
      <c r="K17" s="187"/>
      <c r="L17" s="189">
        <v>0</v>
      </c>
      <c r="M17" s="189"/>
      <c r="N17" s="190">
        <f t="shared" si="0"/>
        <v>4514019</v>
      </c>
    </row>
    <row r="18" spans="2:16" hidden="1">
      <c r="B18" s="191" t="s">
        <v>470</v>
      </c>
      <c r="C18" s="192"/>
      <c r="D18" s="192"/>
      <c r="E18" s="193">
        <v>0</v>
      </c>
      <c r="F18" s="193"/>
      <c r="G18" s="193"/>
      <c r="H18" s="194">
        <v>0</v>
      </c>
      <c r="I18" s="195"/>
      <c r="J18" s="195">
        <v>0</v>
      </c>
      <c r="K18" s="194"/>
      <c r="L18" s="151">
        <v>-505417474</v>
      </c>
      <c r="M18" s="189"/>
      <c r="N18" s="190">
        <f t="shared" si="0"/>
        <v>-505417474</v>
      </c>
    </row>
    <row r="19" spans="2:16" ht="13.5" hidden="1" thickBot="1">
      <c r="B19" s="196" t="s">
        <v>477</v>
      </c>
      <c r="C19" s="197"/>
      <c r="D19" s="198">
        <f t="shared" ref="D19:N19" si="1">+SUM(D13:D18)</f>
        <v>1243947075</v>
      </c>
      <c r="E19" s="198">
        <f t="shared" si="1"/>
        <v>864000000</v>
      </c>
      <c r="F19" s="199">
        <f t="shared" si="1"/>
        <v>0</v>
      </c>
      <c r="G19" s="199">
        <f t="shared" si="1"/>
        <v>0</v>
      </c>
      <c r="H19" s="199">
        <f t="shared" si="1"/>
        <v>3385940</v>
      </c>
      <c r="I19" s="200"/>
      <c r="J19" s="200">
        <f t="shared" si="1"/>
        <v>1128079</v>
      </c>
      <c r="K19" s="201">
        <f t="shared" si="1"/>
        <v>0</v>
      </c>
      <c r="L19" s="201">
        <f t="shared" si="1"/>
        <v>-505417474</v>
      </c>
      <c r="M19" s="202"/>
      <c r="N19" s="203">
        <f t="shared" si="1"/>
        <v>1607043620</v>
      </c>
    </row>
    <row r="20" spans="2:16" ht="13.5" hidden="1" thickTop="1">
      <c r="B20" s="148" t="s">
        <v>478</v>
      </c>
      <c r="C20" s="148"/>
      <c r="D20" s="204">
        <f>-D19</f>
        <v>-1243947075</v>
      </c>
      <c r="E20" s="205">
        <f>-D20</f>
        <v>1243947075</v>
      </c>
      <c r="F20" s="205">
        <v>0</v>
      </c>
      <c r="G20" s="205">
        <v>0</v>
      </c>
      <c r="H20" s="205">
        <v>0</v>
      </c>
      <c r="I20" s="205"/>
      <c r="J20" s="205">
        <v>0</v>
      </c>
      <c r="K20" s="205">
        <f>+L19</f>
        <v>-505417474</v>
      </c>
      <c r="L20" s="205">
        <f>-L19</f>
        <v>505417474</v>
      </c>
      <c r="M20" s="353"/>
      <c r="N20" s="190">
        <f t="shared" ref="N20:N25" si="2">+SUM(C20:L20)</f>
        <v>0</v>
      </c>
    </row>
    <row r="21" spans="2:16" ht="25.5" hidden="1">
      <c r="B21" s="147" t="s">
        <v>536</v>
      </c>
      <c r="C21" s="207"/>
      <c r="D21" s="207"/>
      <c r="E21" s="206">
        <v>2892052925</v>
      </c>
      <c r="F21" s="206">
        <v>0</v>
      </c>
      <c r="G21" s="206">
        <v>0</v>
      </c>
      <c r="H21" s="208"/>
      <c r="I21" s="208"/>
      <c r="J21" s="208"/>
      <c r="K21" s="208"/>
      <c r="L21" s="208"/>
      <c r="M21" s="354"/>
      <c r="N21" s="190">
        <f t="shared" si="2"/>
        <v>2892052925</v>
      </c>
    </row>
    <row r="22" spans="2:16" ht="25.5" hidden="1">
      <c r="B22" s="147" t="s">
        <v>473</v>
      </c>
      <c r="C22" s="207"/>
      <c r="D22" s="209" t="e">
        <f>-+#REF!</f>
        <v>#REF!</v>
      </c>
      <c r="E22" s="206">
        <v>0</v>
      </c>
      <c r="F22" s="206">
        <v>0</v>
      </c>
      <c r="G22" s="206">
        <v>0</v>
      </c>
      <c r="H22" s="208">
        <v>0</v>
      </c>
      <c r="I22" s="208"/>
      <c r="J22" s="208">
        <v>0</v>
      </c>
      <c r="K22" s="208"/>
      <c r="L22" s="208">
        <v>0</v>
      </c>
      <c r="M22" s="354"/>
      <c r="N22" s="190" t="e">
        <f t="shared" si="2"/>
        <v>#REF!</v>
      </c>
    </row>
    <row r="23" spans="2:16" hidden="1">
      <c r="B23" s="147" t="s">
        <v>474</v>
      </c>
      <c r="C23" s="207"/>
      <c r="D23" s="207"/>
      <c r="E23" s="206">
        <v>0</v>
      </c>
      <c r="F23" s="206">
        <v>0</v>
      </c>
      <c r="G23" s="206">
        <v>0</v>
      </c>
      <c r="H23" s="208" t="e">
        <f>-+#REF!</f>
        <v>#REF!</v>
      </c>
      <c r="I23" s="208"/>
      <c r="J23" s="208">
        <v>0</v>
      </c>
      <c r="K23" s="208"/>
      <c r="L23" s="208">
        <v>0</v>
      </c>
      <c r="M23" s="354"/>
      <c r="N23" s="190" t="e">
        <f t="shared" si="2"/>
        <v>#REF!</v>
      </c>
    </row>
    <row r="24" spans="2:16" hidden="1">
      <c r="B24" s="147" t="s">
        <v>476</v>
      </c>
      <c r="C24" s="207"/>
      <c r="D24" s="207"/>
      <c r="E24" s="206">
        <v>0</v>
      </c>
      <c r="F24" s="206">
        <v>0</v>
      </c>
      <c r="G24" s="206">
        <v>0</v>
      </c>
      <c r="H24" s="208">
        <v>0</v>
      </c>
      <c r="I24" s="208"/>
      <c r="J24" s="208">
        <v>48446759</v>
      </c>
      <c r="K24" s="208"/>
      <c r="L24" s="208">
        <v>0</v>
      </c>
      <c r="M24" s="354"/>
      <c r="N24" s="190">
        <f t="shared" si="2"/>
        <v>48446759</v>
      </c>
    </row>
    <row r="25" spans="2:16" hidden="1">
      <c r="B25" s="191" t="s">
        <v>470</v>
      </c>
      <c r="C25" s="192"/>
      <c r="D25" s="192"/>
      <c r="E25" s="210">
        <v>0</v>
      </c>
      <c r="F25" s="210">
        <v>0</v>
      </c>
      <c r="G25" s="210">
        <v>0</v>
      </c>
      <c r="H25" s="211">
        <v>0</v>
      </c>
      <c r="I25" s="211"/>
      <c r="J25" s="211">
        <v>0</v>
      </c>
      <c r="K25" s="211"/>
      <c r="L25" s="211">
        <f>+EERR!D77</f>
        <v>3719625238</v>
      </c>
      <c r="M25" s="353"/>
      <c r="N25" s="190">
        <f t="shared" si="2"/>
        <v>3719625238</v>
      </c>
    </row>
    <row r="26" spans="2:16" ht="15" customHeight="1">
      <c r="B26" s="212" t="s">
        <v>1710</v>
      </c>
      <c r="C26" s="216">
        <v>0</v>
      </c>
      <c r="D26" s="216">
        <v>57500</v>
      </c>
      <c r="E26" s="216">
        <v>4724000000</v>
      </c>
      <c r="F26" s="216">
        <v>180977429</v>
      </c>
      <c r="G26" s="216">
        <v>0</v>
      </c>
      <c r="H26" s="216">
        <v>30582078</v>
      </c>
      <c r="I26" s="216">
        <v>440819138</v>
      </c>
      <c r="J26" s="216">
        <v>717556784</v>
      </c>
      <c r="K26" s="216">
        <v>5106599250</v>
      </c>
      <c r="L26" s="216">
        <v>0</v>
      </c>
      <c r="M26" s="213"/>
      <c r="N26" s="356"/>
      <c r="O26" s="214"/>
      <c r="P26" s="219"/>
    </row>
    <row r="27" spans="2:16" ht="16.5" hidden="1" customHeight="1">
      <c r="B27" s="46" t="s">
        <v>1409</v>
      </c>
      <c r="C27" s="216">
        <f>+SUM(C21:C26)</f>
        <v>0</v>
      </c>
      <c r="D27" s="361">
        <v>0</v>
      </c>
      <c r="E27" s="215">
        <v>0</v>
      </c>
      <c r="F27" s="215">
        <v>0</v>
      </c>
      <c r="G27" s="215">
        <v>0</v>
      </c>
      <c r="H27" s="215">
        <v>0</v>
      </c>
      <c r="I27" s="216">
        <v>0</v>
      </c>
      <c r="J27" s="215">
        <v>0</v>
      </c>
      <c r="K27" s="365"/>
      <c r="L27" s="216">
        <v>0</v>
      </c>
      <c r="M27" s="213"/>
      <c r="N27" s="190"/>
    </row>
    <row r="28" spans="2:16" ht="16.5" customHeight="1">
      <c r="B28" s="217" t="s">
        <v>917</v>
      </c>
      <c r="C28" s="216">
        <f>+SUM(C22:C27)</f>
        <v>0</v>
      </c>
      <c r="D28" s="215">
        <v>0</v>
      </c>
      <c r="E28" s="361">
        <v>0</v>
      </c>
      <c r="F28" s="361">
        <v>0</v>
      </c>
      <c r="G28" s="361">
        <v>0</v>
      </c>
      <c r="H28" s="361">
        <v>0</v>
      </c>
      <c r="I28" s="216">
        <v>0</v>
      </c>
      <c r="J28" s="215">
        <v>0</v>
      </c>
      <c r="K28" s="215">
        <v>-3254995000</v>
      </c>
      <c r="L28" s="215">
        <v>0</v>
      </c>
      <c r="M28" s="213"/>
      <c r="N28" s="190"/>
    </row>
    <row r="29" spans="2:16" ht="16.5" hidden="1" customHeight="1">
      <c r="B29" s="217" t="s">
        <v>1408</v>
      </c>
      <c r="C29" s="216">
        <v>0</v>
      </c>
      <c r="D29" s="215">
        <v>0</v>
      </c>
      <c r="E29" s="216">
        <v>0</v>
      </c>
      <c r="F29" s="216">
        <v>0</v>
      </c>
      <c r="G29" s="216">
        <v>0</v>
      </c>
      <c r="H29" s="216">
        <v>0</v>
      </c>
      <c r="I29" s="361">
        <v>0</v>
      </c>
      <c r="J29" s="216">
        <v>0</v>
      </c>
      <c r="K29" s="216">
        <v>0</v>
      </c>
      <c r="L29" s="216">
        <v>0</v>
      </c>
      <c r="M29" s="213"/>
      <c r="N29" s="190"/>
    </row>
    <row r="30" spans="2:16" ht="16.5" hidden="1" customHeight="1">
      <c r="B30" s="217" t="s">
        <v>620</v>
      </c>
      <c r="C30" s="216">
        <f>+SUM(C23:C28)</f>
        <v>0</v>
      </c>
      <c r="D30" s="216">
        <v>0</v>
      </c>
      <c r="E30" s="216">
        <v>0</v>
      </c>
      <c r="F30" s="216">
        <v>0</v>
      </c>
      <c r="G30" s="216">
        <v>0</v>
      </c>
      <c r="H30" s="215">
        <v>0</v>
      </c>
      <c r="I30" s="216">
        <v>0</v>
      </c>
      <c r="J30" s="216">
        <v>0</v>
      </c>
      <c r="K30" s="216">
        <v>0</v>
      </c>
      <c r="L30" s="216">
        <v>0</v>
      </c>
      <c r="M30" s="213"/>
      <c r="N30" s="190"/>
    </row>
    <row r="31" spans="2:16" ht="16.5" hidden="1" customHeight="1">
      <c r="B31" s="217" t="s">
        <v>1407</v>
      </c>
      <c r="C31" s="216">
        <v>0</v>
      </c>
      <c r="D31" s="216">
        <v>0</v>
      </c>
      <c r="E31" s="215">
        <v>0</v>
      </c>
      <c r="F31" s="216">
        <v>0</v>
      </c>
      <c r="G31" s="216">
        <v>0</v>
      </c>
      <c r="H31" s="215">
        <v>0</v>
      </c>
      <c r="I31" s="216">
        <v>0</v>
      </c>
      <c r="J31" s="215">
        <v>0</v>
      </c>
      <c r="K31" s="216">
        <v>0</v>
      </c>
      <c r="L31" s="216">
        <v>0</v>
      </c>
      <c r="M31" s="213"/>
      <c r="N31" s="190"/>
    </row>
    <row r="32" spans="2:16" ht="16.5" hidden="1" customHeight="1">
      <c r="B32" s="217" t="s">
        <v>1406</v>
      </c>
      <c r="C32" s="216">
        <v>0</v>
      </c>
      <c r="D32" s="216">
        <v>0</v>
      </c>
      <c r="E32" s="215">
        <v>0</v>
      </c>
      <c r="F32" s="215"/>
      <c r="G32" s="216">
        <v>0</v>
      </c>
      <c r="H32" s="216">
        <v>0</v>
      </c>
      <c r="I32" s="216">
        <v>0</v>
      </c>
      <c r="J32" s="215">
        <v>0</v>
      </c>
      <c r="K32" s="215">
        <v>0</v>
      </c>
      <c r="L32" s="215"/>
      <c r="M32" s="213"/>
      <c r="N32" s="190"/>
    </row>
    <row r="33" spans="2:16" ht="16.5" customHeight="1">
      <c r="B33" s="217" t="s">
        <v>1694</v>
      </c>
      <c r="C33" s="216">
        <v>0</v>
      </c>
      <c r="D33" s="216">
        <v>0</v>
      </c>
      <c r="E33" s="215">
        <v>0</v>
      </c>
      <c r="F33" s="215">
        <v>206594948</v>
      </c>
      <c r="G33" s="216">
        <v>0</v>
      </c>
      <c r="H33" s="216">
        <v>0</v>
      </c>
      <c r="I33" s="216">
        <v>0</v>
      </c>
      <c r="J33" s="215">
        <v>0</v>
      </c>
      <c r="K33" s="215">
        <f>-F33</f>
        <v>-206594948</v>
      </c>
      <c r="L33" s="215"/>
      <c r="M33" s="213"/>
      <c r="N33" s="190"/>
    </row>
    <row r="34" spans="2:16" ht="16.5" customHeight="1">
      <c r="B34" s="351" t="s">
        <v>476</v>
      </c>
      <c r="C34" s="216">
        <f>+SUM(C23:C28)</f>
        <v>0</v>
      </c>
      <c r="D34" s="216">
        <v>0</v>
      </c>
      <c r="E34" s="215">
        <v>0</v>
      </c>
      <c r="F34" s="215">
        <v>0</v>
      </c>
      <c r="G34" s="215">
        <v>0</v>
      </c>
      <c r="H34" s="215">
        <v>0</v>
      </c>
      <c r="I34" s="216">
        <v>0</v>
      </c>
      <c r="J34" s="215">
        <v>49000000</v>
      </c>
      <c r="K34" s="215">
        <v>0</v>
      </c>
      <c r="L34" s="215">
        <v>0</v>
      </c>
      <c r="M34" s="213"/>
      <c r="N34" s="190"/>
    </row>
    <row r="35" spans="2:16" ht="15.75" customHeight="1">
      <c r="B35" s="938" t="s">
        <v>793</v>
      </c>
      <c r="C35" s="216">
        <f>+SUM(C24:C34)</f>
        <v>0</v>
      </c>
      <c r="D35" s="216">
        <v>0</v>
      </c>
      <c r="E35" s="215">
        <v>0</v>
      </c>
      <c r="F35" s="216">
        <v>0</v>
      </c>
      <c r="G35" s="215">
        <v>0</v>
      </c>
      <c r="H35" s="215">
        <v>0</v>
      </c>
      <c r="I35" s="216">
        <v>0</v>
      </c>
      <c r="J35" s="215">
        <v>0</v>
      </c>
      <c r="K35" s="215">
        <v>0</v>
      </c>
      <c r="L35" s="215">
        <f>+EERR!C77</f>
        <v>2649329418</v>
      </c>
      <c r="M35" s="352"/>
      <c r="N35" s="357"/>
    </row>
    <row r="36" spans="2:16" ht="15.75" customHeight="1" thickBot="1">
      <c r="B36" s="893" t="s">
        <v>1832</v>
      </c>
      <c r="C36" s="199">
        <f t="shared" ref="C36:L36" si="3">+SUM(C26:C35)</f>
        <v>0</v>
      </c>
      <c r="D36" s="373">
        <f t="shared" si="3"/>
        <v>57500</v>
      </c>
      <c r="E36" s="373">
        <f t="shared" si="3"/>
        <v>4724000000</v>
      </c>
      <c r="F36" s="373">
        <f t="shared" si="3"/>
        <v>387572377</v>
      </c>
      <c r="G36" s="373">
        <f t="shared" si="3"/>
        <v>0</v>
      </c>
      <c r="H36" s="561">
        <f t="shared" si="3"/>
        <v>30582078</v>
      </c>
      <c r="I36" s="561">
        <f t="shared" si="3"/>
        <v>440819138</v>
      </c>
      <c r="J36" s="562">
        <f t="shared" si="3"/>
        <v>766556784</v>
      </c>
      <c r="K36" s="561">
        <f t="shared" si="3"/>
        <v>1645009302</v>
      </c>
      <c r="L36" s="199">
        <f t="shared" si="3"/>
        <v>2649329418</v>
      </c>
      <c r="M36" s="198">
        <f>SUM(C36:L36)</f>
        <v>10643926597</v>
      </c>
      <c r="N36" s="198">
        <v>0</v>
      </c>
      <c r="P36" s="219">
        <f>+M36-'EEFF '!F64</f>
        <v>0</v>
      </c>
    </row>
    <row r="37" spans="2:16" ht="15.75" customHeight="1" thickTop="1" thickBot="1">
      <c r="B37" s="660" t="s">
        <v>1833</v>
      </c>
      <c r="C37" s="374">
        <v>0</v>
      </c>
      <c r="D37" s="375">
        <v>57500</v>
      </c>
      <c r="E37" s="375">
        <v>4724000000</v>
      </c>
      <c r="F37" s="375">
        <v>180977429</v>
      </c>
      <c r="G37" s="375">
        <v>0</v>
      </c>
      <c r="H37" s="375">
        <v>30582078</v>
      </c>
      <c r="I37" s="375">
        <v>440819138</v>
      </c>
      <c r="J37" s="375">
        <v>616556784</v>
      </c>
      <c r="K37" s="375">
        <v>974700282</v>
      </c>
      <c r="L37" s="375">
        <v>3719625238</v>
      </c>
      <c r="M37" s="375"/>
      <c r="N37" s="375">
        <f>+SUM(C37:M37)</f>
        <v>10687318449</v>
      </c>
      <c r="P37" s="219">
        <f>+N37-10687318449</f>
        <v>0</v>
      </c>
    </row>
    <row r="38" spans="2:16" ht="13.5" thickTop="1">
      <c r="M38" s="218"/>
      <c r="N38" s="1"/>
    </row>
    <row r="39" spans="2:16">
      <c r="B39" s="42" t="s">
        <v>626</v>
      </c>
      <c r="D39" s="219"/>
      <c r="E39" s="1"/>
      <c r="F39" s="1"/>
      <c r="G39" s="1"/>
      <c r="H39" s="1"/>
      <c r="I39" s="1"/>
      <c r="J39" s="1"/>
      <c r="K39" s="1"/>
      <c r="L39" s="1"/>
      <c r="M39" s="1"/>
      <c r="N39" s="1"/>
    </row>
    <row r="40" spans="2:16">
      <c r="D40" s="219"/>
      <c r="E40" s="220"/>
      <c r="F40" s="220"/>
      <c r="G40" s="220"/>
      <c r="H40" s="1"/>
      <c r="I40" s="1"/>
      <c r="J40" s="1"/>
      <c r="K40" s="1"/>
      <c r="L40" s="1"/>
      <c r="M40" s="1"/>
      <c r="N40" s="1"/>
    </row>
    <row r="41" spans="2:16">
      <c r="D41" s="219"/>
      <c r="E41" s="220"/>
      <c r="F41" s="220"/>
      <c r="G41" s="220"/>
      <c r="H41" s="1"/>
      <c r="I41" s="1"/>
      <c r="J41" s="1"/>
      <c r="K41" s="1"/>
      <c r="L41" s="1"/>
      <c r="M41" s="1"/>
      <c r="N41" s="1"/>
    </row>
    <row r="42" spans="2:16">
      <c r="D42" s="219"/>
      <c r="E42" s="220"/>
      <c r="F42" s="220"/>
      <c r="G42" s="220"/>
      <c r="H42" s="1"/>
      <c r="I42" s="1"/>
      <c r="J42" s="1"/>
      <c r="K42" s="1"/>
      <c r="L42" s="1"/>
      <c r="M42" s="1"/>
      <c r="N42" s="1"/>
    </row>
    <row r="46" spans="2:16">
      <c r="B46" s="218"/>
    </row>
    <row r="47" spans="2:16">
      <c r="B47" s="218"/>
    </row>
    <row r="48" spans="2:16">
      <c r="B48" s="358"/>
    </row>
  </sheetData>
  <mergeCells count="6">
    <mergeCell ref="M11:N11"/>
    <mergeCell ref="B11:B12"/>
    <mergeCell ref="C11:E11"/>
    <mergeCell ref="F11:H11"/>
    <mergeCell ref="K11:L11"/>
    <mergeCell ref="I11:J11"/>
  </mergeCells>
  <pageMargins left="0.62992125984251968" right="0.23622047244094491" top="0.74803149606299213" bottom="0.74803149606299213" header="0.31496062992125984" footer="0.31496062992125984"/>
  <pageSetup paperSize="9" scale="57" orientation="landscape" r:id="rId1"/>
  <colBreaks count="1" manualBreakCount="1">
    <brk id="14" max="39" man="1"/>
  </colBreaks>
  <ignoredErrors>
    <ignoredError sqref="E36 F36:N36" formulaRange="1"/>
  </ignoredError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v9bkDmRGbWDphREBwsQKOeTT2fJ1voe9+zBBNL1CVpE=</DigestValue>
    </Reference>
    <Reference Type="http://www.w3.org/2000/09/xmldsig#Object" URI="#idOfficeObject">
      <DigestMethod Algorithm="http://www.w3.org/2001/04/xmlenc#sha256"/>
      <DigestValue>yFbfsMOgaSA5N8ZItQ1NWmBZ3HMRnbg1jTfKu+QsmV8=</DigestValue>
    </Reference>
    <Reference Type="http://uri.etsi.org/01903#SignedProperties" URI="#idSignedProperties">
      <Transforms>
        <Transform Algorithm="http://www.w3.org/TR/2001/REC-xml-c14n-20010315"/>
      </Transforms>
      <DigestMethod Algorithm="http://www.w3.org/2001/04/xmlenc#sha256"/>
      <DigestValue>nfMXfojASXT3nznrWi+Wg6GNhyRgzpGDx8jkEE/ivns=</DigestValue>
    </Reference>
    <Reference Type="http://www.w3.org/2000/09/xmldsig#Object" URI="#idValidSigLnImg">
      <DigestMethod Algorithm="http://www.w3.org/2001/04/xmlenc#sha256"/>
      <DigestValue>RVqpobKXBPsVavODCzzC/Yf8sljdj5jF2OisAY6oDpA=</DigestValue>
    </Reference>
    <Reference Type="http://www.w3.org/2000/09/xmldsig#Object" URI="#idInvalidSigLnImg">
      <DigestMethod Algorithm="http://www.w3.org/2001/04/xmlenc#sha256"/>
      <DigestValue>UPizJSMaWj1yYMbwgtUYF8lSqFC2DBfMg/KPGJGkXBs=</DigestValue>
    </Reference>
  </SignedInfo>
  <SignatureValue>Rxhv2PlDRGoZf53DE8s+J29OtPSZvVbFSzxRy/KlubLDgKK5PZOZqFIiBurjl8ax5CiZ3vxl9T64
CC32BL/RZ9uAgDBxl8Nqpgi081WaR88X61sNw32KRjEyOtGp6x0Gwv5CNUwfnsy8AggwmYv4B8qh
EorCfV8kMQ0zOo22ME3YtmZZGE89Yn+If6ceztB2GfXJnz8WI8R2JEjFi/jxoqNyEdJ5UM0QS8r+
8Gtq45NA6yxCaUtYOP4pSohChA/MK3k25IVuhzRLDl3FwlSiwxbVZKZPKDAOQiz04uaDJUp7rfBl
FLLjUJ1eSnNNLWldigEQHcKxmgvYaFcopdrThA==</SignatureValue>
  <KeyInfo>
    <X509Data>
      <X509Certificate>MIIH9zCCBd+gAwIBAgIIWrQj6T40zlYwDQYJKoZIhvcNAQELBQAwWzEXMBUGA1UEBRMOUlVDIDgwMDUwMTcyLTExGjAYBgNVBAMTEUNBLURPQ1VNRU5UQSBTLkEuMRcwFQYDVQQKEw5ET0NVTUVOVEEgUy5BLjELMAkGA1UEBhMCUFkwHhcNMjExMDE0MTcwOTA4WhcNMjMxMDE0MTcxOTA4WjCBmTELMAkGA1UEBhMCUFkxETAPBgNVBAQMCEJBUlJFWVJPMRIwEAYDVQQFEwlDSTgzMzMwNzcxFjAUBgNVBCoMDU1BUkNFTE8gUEVEUk8xFzAVBgNVBAoMDlBFUlNPTkEgRklTSUNBMREwDwYDVQQLDAhGSVJNQSBGMjEfMB0GA1UEAwwWTUFSQ0VMTyBQRURSTyBCQVJSRVlSTzCCASIwDQYJKoZIhvcNAQEBBQADggEPADCCAQoCggEBAN26DCa0IlGlXs8ZV4vgW1RB/DzCJ1d7y+utlBbodTXrAQp9b0aXNOD1nJVPpOhXBFlJcx2lqCCaOSWo8t136EwqG0N/qQa9l6qH+MpCzH/mnufKfQuwmYcZnZwl13TSRFffecj8qL6VsR7nnVc/w09jVW4lRliQGBgoPuv5lRleeXzpaB6yhRKE8yp5MGIHm4iMdQ9UoizRfUInQDajgF74JvncorWtq6onH1ENS0WcY69/6xjfwgpZz3cHZBYTxrk9Iv0qi+i4wYalL9TPhvEPUW8CWJMb9uMTd+kchO8iEvhZxsK0E7hJeM8rK1Y/tOhHTcDL4qVeftTA1vngTcsCAwEAAaOCA34wggN6MAwGA1UdEwEB/wQCMAAwDgYDVR0PAQH/BAQDAgXgMCoGA1UdJQEB/wQgMB4GCCsGAQUFBwMBBggrBgEFBQcDAgYIKwYBBQUHAwQwHQYDVR0OBBYEFD7L8HFXK2Ptjm3gXR70y6Ig3eag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iBgNVHREEGzAZgRdtYmFycmV5cm9AcHVlbnRlbmV0LmNvb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NB46ORdeWQOMrDYFYtdU6b0S2fxAmkZVcgxF8e9AaZGLtglErXUKkaTwr5tdNWMKgQCmedJmWqbDZUS1Tpump0UAaBmk98AmlDUtqu2ga2tFUPcemH2TvB1OXypRc9x7BTAd7gKN8MXJA4jv0s/m6/GAq8p7sj2Dza6Eh30qzkFkOcsppGrJNN4WepH0Uw2NSI8ifJe+Nn+CEs0z5V80by0E13KxbileLv5i0vSpo1QSEUCJM/cSbejCap5WTSaXKQ4mb2W7QdCkwzjLUspdp5lCuWAMpVd9M79Ugs+Vdd+6hqQEVx7AeqPBdVE8feutONpcKGFEgqRsrUr+Vtq4u+18fKJPTTTwzmnqrvB/Z2AsyFZyAPpyRjaX+u+DDj8p52kQXMz4LbjAQFcExIHyLpnGlaRYRdCVeDklcpze27ahydNRqE89htaGRLMJO89NqISQ+rZZZEtYafgLtbMHWWC5n68u2bQC84WxRt6NKW5uA2A2Qawcat1oQy+bzmdmOUQAWQcNINcF7K6WFRv9PaebDN8iUONu3asnASaFNAPlpBr4btkhfquHHKkK1VKCrs7UfCLBOzIFce+nXF8WtddLLfOBLBiNe9w+4gpl1H0maeg56BNZ0v7HrtCluY8tBdedrKy901oiLcghsS+Q/Q14nAA5xy8be4HxaaoUOq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Transform>
          <Transform Algorithm="http://www.w3.org/TR/2001/REC-xml-c14n-20010315"/>
        </Transforms>
        <DigestMethod Algorithm="http://www.w3.org/2001/04/xmlenc#sha256"/>
        <DigestValue>U9tXHLZAERNDxAOwDZW4hkL9gQPqoGG/sA9GlU+DccE=</DigestValue>
      </Reference>
      <Reference URI="/xl/activeX/activeX1.xml?ContentType=application/vnd.ms-office.activeX+xml">
        <DigestMethod Algorithm="http://www.w3.org/2001/04/xmlenc#sha256"/>
        <DigestValue>xh6Tzg7zDB3rUaCebw+DasXg9gPQh1Q71D6LzxumstM=</DigestValue>
      </Reference>
      <Reference URI="/xl/calcChain.xml?ContentType=application/vnd.openxmlformats-officedocument.spreadsheetml.calcChain+xml">
        <DigestMethod Algorithm="http://www.w3.org/2001/04/xmlenc#sha256"/>
        <DigestValue>DQGW2H5F2qEKeZZ/Tgel12wT6PUwoLf38kxViUZgLeA=</DigestValue>
      </Reference>
      <Reference URI="/xl/comments1.xml?ContentType=application/vnd.openxmlformats-officedocument.spreadsheetml.comments+xml">
        <DigestMethod Algorithm="http://www.w3.org/2001/04/xmlenc#sha256"/>
        <DigestValue>05d+YCv9bi/Bl2Jsu8P474bycgCAwl/FDCJljhUZ86s=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g8jLo5PDNFFwqly/5w7ZlFBvkMhwsoMeCm+BRd+mq2g=</DigestValue>
      </Reference>
      <Reference URI="/xl/drawings/drawing2.xml?ContentType=application/vnd.openxmlformats-officedocument.drawing+xml">
        <DigestMethod Algorithm="http://www.w3.org/2001/04/xmlenc#sha256"/>
        <DigestValue>pq6o+1rmC+sYtMnmpIkrvSed6Mfr6JvMY/nkDW2hu7o=</DigestValue>
      </Reference>
      <Reference URI="/xl/drawings/drawing3.xml?ContentType=application/vnd.openxmlformats-officedocument.drawing+xml">
        <DigestMethod Algorithm="http://www.w3.org/2001/04/xmlenc#sha256"/>
        <DigestValue>7n6GRjlz9icmTJZqRnCpM+nTPR2W8zjELM5cq9Cx77A=</DigestValue>
      </Reference>
      <Reference URI="/xl/drawings/drawing4.xml?ContentType=application/vnd.openxmlformats-officedocument.drawing+xml">
        <DigestMethod Algorithm="http://www.w3.org/2001/04/xmlenc#sha256"/>
        <DigestValue>SSbAHpQnzwRUMoNLyHAfwVMPkvZJIorBOwRVUUpRRxA=</DigestValue>
      </Reference>
      <Reference URI="/xl/drawings/drawing5.xml?ContentType=application/vnd.openxmlformats-officedocument.drawing+xml">
        <DigestMethod Algorithm="http://www.w3.org/2001/04/xmlenc#sha256"/>
        <DigestValue>Zi2SlF7S8xubfvev8k7g6Sz2S9dtJB2qP+tTbo5GrdI=</DigestValue>
      </Reference>
      <Reference URI="/xl/drawings/drawing6.xml?ContentType=application/vnd.openxmlformats-officedocument.drawing+xml">
        <DigestMethod Algorithm="http://www.w3.org/2001/04/xmlenc#sha256"/>
        <DigestValue>YbUETyPv7sNnSbMk8rGZ25jupSnQw3jKiMpigffN1cM=</DigestValue>
      </Reference>
      <Reference URI="/xl/drawings/drawing7.xml?ContentType=application/vnd.openxmlformats-officedocument.drawing+xml">
        <DigestMethod Algorithm="http://www.w3.org/2001/04/xmlenc#sha256"/>
        <DigestValue>5AXgurBmNgjcQXCesRR4y1xBoQ7PumyjZcqgoKhJ8I0=</DigestValue>
      </Reference>
      <Reference URI="/xl/drawings/drawing8.xml?ContentType=application/vnd.openxmlformats-officedocument.drawing+xml">
        <DigestMethod Algorithm="http://www.w3.org/2001/04/xmlenc#sha256"/>
        <DigestValue>KWRGFLHg7Y4izHLvmIcBmpUPzAn1z2TgxwQtlaz4MKM=</DigestValue>
      </Reference>
      <Reference URI="/xl/drawings/vmlDrawing1.vml?ContentType=application/vnd.openxmlformats-officedocument.vmlDrawing">
        <DigestMethod Algorithm="http://www.w3.org/2001/04/xmlenc#sha256"/>
        <DigestValue>W6Pbi7+GjjoMawXsqkiPLFPEiSk2s35RfBGLkAaCzis=</DigestValue>
      </Reference>
      <Reference URI="/xl/drawings/vmlDrawing2.vml?ContentType=application/vnd.openxmlformats-officedocument.vmlDrawing">
        <DigestMethod Algorithm="http://www.w3.org/2001/04/xmlenc#sha256"/>
        <DigestValue>3v5RIuHrMylWI2tH5eqMzwR8UwVCP0AYXYNHkUKd5aw=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6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Ek419QAqOzH4lHTq9dOUD9L4N8tVUV/90ps/8f85DME=</DigestValue>
      </Reference>
      <Reference URI="/xl/externalLinks/_rels/externalLink6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um2N2RrUWfj9nPiNsieHYqgWjMAYWSwjm32TKuDC+1I=</DigestValue>
      </Reference>
      <Reference URI="/xl/externalLinks/_rels/externalLink6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P3uKPbuyOLpOOq507QWZ1tfiPCFubQy/dwg+rauintk=</DigestValue>
      </Reference>
      <Reference URI="/xl/externalLinks/_rels/externalLink6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AsoCIAY5gbLPfBm2iYi6OVxFPjEqR8oBtDURZMeJgZQ=</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9Gl5jT5K8AXlt4btoL3eGnCN2ZFQRANwrt9P0bPu924=</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+NqLcPvPIw7rADANfOjBv4Wl4veMVijm896gBtSAO9A=</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DJsNp5OdIHtTAA+4Z0IHZjdtJMkmzgvMxBHGMu1k9Ig=</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4fZ4lFPuxsBzyeFVSevnKTfz+NLe/Ycj+k20abslvMM=</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kMb5eAnyN//JqtAfmayF4KAwAwwGdHP0QdQKITJ5GeA=</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CuDP5CcALqkXzF5nEDq0Aw1ZhqpM8MddQKZtgkMRL0k=</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lvzl+GM2o7eCQJRhw7/QWWB/xRhSzgCKhCze5RYhe5A=</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KSc3GoMR3ClEiZY9O3KDd63X3ZMjlGqlJ0730br0x/o=</DigestValue>
      </Reference>
      <Reference URI="/xl/externalLinks/externalLink63.xml?ContentType=application/vnd.openxmlformats-officedocument.spreadsheetml.externalLink+xml">
        <DigestMethod Algorithm="http://www.w3.org/2001/04/xmlenc#sha256"/>
        <DigestValue>zAmMGUccC+6V2u/bAC/9KnbVuL9DzLsR24ylnI+6e0c=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66.xml?ContentType=application/vnd.openxmlformats-officedocument.spreadsheetml.externalLink+xml">
        <DigestMethod Algorithm="http://www.w3.org/2001/04/xmlenc#sha256"/>
        <DigestValue>UfOwzHtub+mJeEodU/mHtfaD2CT/aAB2bcMEaaVIBFY=</DigestValue>
      </Reference>
      <Reference URI="/xl/externalLinks/externalLink67.xml?ContentType=application/vnd.openxmlformats-officedocument.spreadsheetml.externalLink+xml">
        <DigestMethod Algorithm="http://www.w3.org/2001/04/xmlenc#sha256"/>
        <DigestValue>uPaToRFG9G58MA9CZkQ5yoOc1ANDUKMGmzhxvC88wwI=</DigestValue>
      </Reference>
      <Reference URI="/xl/externalLinks/externalLink68.xml?ContentType=application/vnd.openxmlformats-officedocument.spreadsheetml.externalLink+xml">
        <DigestMethod Algorithm="http://www.w3.org/2001/04/xmlenc#sha256"/>
        <DigestValue>/ctsrhbDdZJkLrlwCqB678dc45azR85MUhcfXqQeGSs=</DigestValue>
      </Reference>
      <Reference URI="/xl/externalLinks/externalLink69.xml?ContentType=application/vnd.openxmlformats-officedocument.spreadsheetml.externalLink+xml">
        <DigestMethod Algorithm="http://www.w3.org/2001/04/xmlenc#sha256"/>
        <DigestValue>9my0iT2IGmXXwTrXjBlZ0NPPd5bkmrpr1b5ipNQNBw8=</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+9YxLPaDuKrmmLsCAcbac51Wz6gswsBMrU8MjYDLc7c=</DigestValue>
      </Reference>
      <Reference URI="/xl/media/image2.emf?ContentType=image/x-emf">
        <DigestMethod Algorithm="http://www.w3.org/2001/04/xmlenc#sha256"/>
        <DigestValue>Nw9oFcYAGLUh/pIqVQZqJ2LXcttGbJ8rxLGcY8XkyzY=</DigestValue>
      </Reference>
      <Reference URI="/xl/media/image3.png?ContentType=image/png">
        <DigestMethod Algorithm="http://www.w3.org/2001/04/xmlenc#sha256"/>
        <DigestValue>pfuY2WHLBRZaT6tDC672T2ehJfNHBOojtSiR1fRDXBI=</DigestValue>
      </Reference>
      <Reference URI="/xl/media/image4.emf?ContentType=image/x-emf">
        <DigestMethod Algorithm="http://www.w3.org/2001/04/xmlenc#sha256"/>
        <DigestValue>D8Wyl6ygPTRe0/myO1nbqAxQx68WOKtS3aTydSkjCHY=</DigestValue>
      </Reference>
      <Reference URI="/xl/printerSettings/printerSettings1.bin?ContentType=application/vnd.openxmlformats-officedocument.spreadsheetml.printerSettings">
        <DigestMethod Algorithm="http://www.w3.org/2001/04/xmlenc#sha256"/>
        <DigestValue>TBnRAUAXEN5medD7B5vEItV3JJRwP3xpb28NWLnEzrE=</DigestValue>
      </Reference>
      <Reference URI="/xl/printerSettings/printerSettings2.bin?ContentType=application/vnd.openxmlformats-officedocument.spreadsheetml.printerSettings">
        <DigestMethod Algorithm="http://www.w3.org/2001/04/xmlenc#sha256"/>
        <DigestValue>muhFDp3AunjviLexYa37SnmzCl9GGhli/Hi6AADxBx4=</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GyyR84UYFfbFvVrs+ip9vPggIMAXC0nxkmeUVNsGxCc=</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s6l80irlBTW+uFk7nR5c7WcaDa2jSh3MPBgl0IjaDO0=</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M124YT1Vvu4s/w0DmiiYsue+VDgeQ+WS+U7ZZzbWqE0=</DigestValue>
      </Reference>
      <Reference URI="/xl/styles.xml?ContentType=application/vnd.openxmlformats-officedocument.spreadsheetml.styles+xml">
        <DigestMethod Algorithm="http://www.w3.org/2001/04/xmlenc#sha256"/>
        <DigestValue>PENj/ZvFDVSyaxl6LrX3u5rnDgty/igCSamU1sDY+hs=</DigestValue>
      </Reference>
      <Reference URI="/xl/theme/theme1.xml?ContentType=application/vnd.openxmlformats-officedocument.theme+xml">
        <DigestMethod Algorithm="http://www.w3.org/2001/04/xmlenc#sha256"/>
        <DigestValue>MSC/EYkfwclNctHK+aZVNa7gncE2d4S8pHsh2ftpRsE=</DigestValue>
      </Reference>
      <Reference URI="/xl/workbook.xml?ContentType=application/vnd.openxmlformats-officedocument.spreadsheetml.sheet.main+xml">
        <DigestMethod Algorithm="http://www.w3.org/2001/04/xmlenc#sha256"/>
        <DigestValue>25nvuAkSzh/5GqeCYIQh/dCnbywmSYR1RmDkkqP/hPw=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Jn/kf2dITipJsGoGmDIwdextJGhpztAPxJtIUgIgqZk=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Y7gpjpzWBQTuoCDB7saf+NaYVx/rpsjg0gF5CbF/Rjg=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9opnmN9jZa++oDMbwAaFvOlNUgi3rYH0QoWXBRg9v2E=</DigestValue>
      </Reference>
      <Reference URI="/xl/worksheets/sheet10.xml?ContentType=application/vnd.openxmlformats-officedocument.spreadsheetml.worksheet+xml">
        <DigestMethod Algorithm="http://www.w3.org/2001/04/xmlenc#sha256"/>
        <DigestValue>FWc3AQB1W38+ECulK5gAueGpqI2iNa4lu+0QgTTqSLo=</DigestValue>
      </Reference>
      <Reference URI="/xl/worksheets/sheet11.xml?ContentType=application/vnd.openxmlformats-officedocument.spreadsheetml.worksheet+xml">
        <DigestMethod Algorithm="http://www.w3.org/2001/04/xmlenc#sha256"/>
        <DigestValue>8HWCIq3PtOUh2ImZMDoTr8BpGnkZByzg7wR2PeGEGQk=</DigestValue>
      </Reference>
      <Reference URI="/xl/worksheets/sheet2.xml?ContentType=application/vnd.openxmlformats-officedocument.spreadsheetml.worksheet+xml">
        <DigestMethod Algorithm="http://www.w3.org/2001/04/xmlenc#sha256"/>
        <DigestValue>A1v7bc7mnhATLej18+KOT1uhAk7O+K+J3yfCPqV/ywQ=</DigestValue>
      </Reference>
      <Reference URI="/xl/worksheets/sheet3.xml?ContentType=application/vnd.openxmlformats-officedocument.spreadsheetml.worksheet+xml">
        <DigestMethod Algorithm="http://www.w3.org/2001/04/xmlenc#sha256"/>
        <DigestValue>eWyvuB2/rUGTJvYuZOcAxWv51PkQOGnHtTJZaKKM52U=</DigestValue>
      </Reference>
      <Reference URI="/xl/worksheets/sheet4.xml?ContentType=application/vnd.openxmlformats-officedocument.spreadsheetml.worksheet+xml">
        <DigestMethod Algorithm="http://www.w3.org/2001/04/xmlenc#sha256"/>
        <DigestValue>jgMsEPMNahyRkYD99WTp3zZD0lK4EY0smCdwP35l2WQ=</DigestValue>
      </Reference>
      <Reference URI="/xl/worksheets/sheet5.xml?ContentType=application/vnd.openxmlformats-officedocument.spreadsheetml.worksheet+xml">
        <DigestMethod Algorithm="http://www.w3.org/2001/04/xmlenc#sha256"/>
        <DigestValue>2YSAQ4S/Wum875u40Sc2MrftRm+Hj3PEA8NqJhZ96TQ=</DigestValue>
      </Reference>
      <Reference URI="/xl/worksheets/sheet6.xml?ContentType=application/vnd.openxmlformats-officedocument.spreadsheetml.worksheet+xml">
        <DigestMethod Algorithm="http://www.w3.org/2001/04/xmlenc#sha256"/>
        <DigestValue>BsxGVhPRyVD+rpODP4hENigazfLENfKZXYhioyHFbVI=</DigestValue>
      </Reference>
      <Reference URI="/xl/worksheets/sheet7.xml?ContentType=application/vnd.openxmlformats-officedocument.spreadsheetml.worksheet+xml">
        <DigestMethod Algorithm="http://www.w3.org/2001/04/xmlenc#sha256"/>
        <DigestValue>c6pKSZUsNT1fQ+kLTn12/uPwg4l5xgoWm46xvSq1h+M=</DigestValue>
      </Reference>
      <Reference URI="/xl/worksheets/sheet8.xml?ContentType=application/vnd.openxmlformats-officedocument.spreadsheetml.worksheet+xml">
        <DigestMethod Algorithm="http://www.w3.org/2001/04/xmlenc#sha256"/>
        <DigestValue>wg3299EkbuE/IKsUHvFzxZ8gbQvz9mnCZNLPBzr4fDI=</DigestValue>
      </Reference>
      <Reference URI="/xl/worksheets/sheet9.xml?ContentType=application/vnd.openxmlformats-officedocument.spreadsheetml.worksheet+xml">
        <DigestMethod Algorithm="http://www.w3.org/2001/04/xmlenc#sha256"/>
        <DigestValue>HvynpEMA/Jqt/QSy9QCzSV/YnvarJWk+5FepPaMWwlM=</DigestValue>
      </Reference>
    </Manifest>
    <SignatureProperties>
      <SignatureProperty Id="idSignatureTime" Target="#idPackageSignature">
        <mdssi:SignatureTime xmlns:mdssi="http://schemas.openxmlformats.org/package/2006/digital-signature">
          <mdssi:Format>YYYY-MM-DDThh:mm:ssTZD</mdssi:Format>
          <mdssi:Value>2021-11-01T13:39:11Z</mdssi:Value>
        </mdssi:SignatureTime>
      </SignatureProperty>
    </SignatureProperties>
  </Object>
  <Object Id="idOfficeObject">
    <SignatureProperties>
      <SignatureProperty Id="idOfficeV1Details" Target="#idPackageSignature">
        <SignatureInfoV1 xmlns="http://schemas.microsoft.com/office/2006/digsig">
          <SetupID>{33695C56-5F14-4B57-88E3-33440FAB08C0}</SetupID>
          <SignatureText>Marcelo Barreyro</SignatureText>
          <SignatureImage/>
          <SignatureComments/>
          <WindowsVersion>10.0</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2021-11-01T13:39:11Z</xd:SigningTime>
          <xd:SigningCertificate>
            <xd:Cert>
              <xd:CertDigest>
                <DigestMethod Algorithm="http://www.w3.org/2001/04/xmlenc#sha256"/>
                <DigestValue>xF1Rjr9pAoqAJBt+Nm2xs5Wie01+4Io2QNWlCa265CA=</DigestValue>
              </xd:CertDigest>
              <xd:IssuerSerial>
                <X509IssuerName>C=PY, O=DOCUMENTA S.A., CN=CA-DOCUMENTA S.A., SERIALNUMBER=RUC 80050172-1</X509IssuerName>
                <X509SerialNumber>6535888443899432534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CyFgAAVAsAACBFTUYAAAEA+BkAAJ0AAAAGAAAAAAAAAAAAAAAAAAAAVgUAAAADAAA2AQAArgAAAAAAAAAAAAAAAAAAAPC6BACwp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DROwCrMAlAyzAP1VfnZuAQAAVAqzAAAAAACAAAAAAAAAALgAAAABAAAAmMdQFEhoFxMAAAAA2LUbEw0BAAABAAAAKMYbEwAAAADYtRsTRxI4WgMAAABQEjhaAQAAAIARBxPw4m5aY2E0Wpoin5NaQRqBwGQaAAQMswApVX52AACzAAIAAAA1VX52/BCzAOD///8AAAAAAAAAAAAAAACQAQAAAAAAAQAAAABhAHIAaQBhAGwAAAAAAAAAAAAAAAAAAAAGAAAAAAAAACaDZHYAAAAAVAYK/wYAAAC0C7MAJBZZdgHYAAC0C7MAAAAAAAAAAAAAAAAAAAAAAAAAAABkdgAIAAAAACUAAAAMAAAAAQAAABgAAAAMAAAAAAAAAhIAAAAMAAAAAQAAABYAAAAMAAAACAAAAFQAAABUAAAACgAAACcAAAAeAAAASgAAAAEAAABOjbVBAEC1QQoAAABLAAAAAQAAAEwAAAAEAAAACQAAACcAAAAgAAAASwAAAFAAAABYAAAAFQAAABYAAAAMAAAAAAAAAFIAAABwAQAAAgAAABAAAAAHAAAAAAAAAAAAAAC8AgAAAAAAAAECAiJTAHkAcwB0AGUAbQAAAAAAAAAAAAAAAAAAAAAAAAAAAAAAAAAAAAAAAAAAAAAAAAAAAAAAAAAAAAAAAAAAAAAAAADrEgAAEwCAEQcT8OJuWgAADwAoAgAAAAAPAAgCAADQBw8AxIJ+dmQAAADFggAACAIAAKhf6xLFAAAAQBEqFAAAAAAAAAAAAAAAABwAAAACAAAAAAAAAEEAAAAAAA8AfAIPACAAAAAAAAAA/AEAAJQTDwAAABMAcO8nE5ATDwAAAOsSwAqzAJ7Uq3c4c+sSntSrdwAAAAAAAAAAeAQUAHgEFADUCrMAHy0mWgAAEwAAAAAA/AEAAOQKswDdLCZaAAAAAAcAAAAAAAAAJoNkdvwBAABUBgr/BwAAAAwMswAkFll2AdgAAAwMsw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HoAAAAVAAAAIQDwAAAAAAAAAAAAAACAPwAAAAAAAAAAAACAPwAAAAAAAAAAAAAAAAAAAAAAAAAAAAAAAAAAAAAAAAAAJQAAAAwAAAAAAACAKAAAAAwAAAADAAAAUgAAAHABAAADAAAA8P///wAAAAAAAAAAAAAAAJABAAAAAAABAAAAAHMAZQBnAG8AZQAgAHUAaQAAAAAAAAAAAAAAAAAAAAAAAAAAAAAAAAAAAAAAAAAAAAAAAAAAAAAAAAAAAAAAAAAAAEQU6AmzAMwLswD9VX52bAAAAIwJswAAAAAAJAmzAJosRlpBIAHLIFXACKIhRlqwuboIIFXACDhfMxQVAAAAIFXACM4hRlr4XxsAIFXACBwAAAAVAAAATAqzADhfMxQAAAAAAAAAAAAAAAAIAAAAEkIagQEAAAA8C7MAKVV+dgAAswADAAAANVV+dvQNswDw////AAAAAAAAAAAAAAAAkAEAAAAAAAEAAAAAcwBlAGcAbwBlACAAdQBpAAAAAAAAAAAACQAAAAAAAAAmg2R2AAAAAFQGCv8JAAAA7AqzACQWWXYB2AAA7AqzAAAAAAAAAAAAAAAAAAAAAAAAAAAAZHYACAAAAAAlAAAADAAAAAMAAAAYAAAADAAAAAAAAAISAAAADAAAAAEAAAAeAAAAGAAAACkAAAAzAAAAowAAAEgAAAAlAAAADAAAAAMAAABUAAAArAAAACoAAAAzAAAAoQAAAEcAAAABAAAATo21QQBAtUEqAAAAMwAAABAAAABMAAAAAAAAAAAAAAAAAAAA//////////9sAAAATQBhAHIAYwBlAGwAbwAgAEIAYQByAHIAZQB5AHIAbwAOAAAACAAAAAYAAAAHAAAACAAAAAQAAAAJAAAABAAAAAkAAAAIAAAABgAAAAYAAAAIAAAACAAAAAYAAAAJ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HB3fOiXW5DiEwD9VX4AeMqzAGjKswAAAAAAJ0+wdwkAAADQ3xMAUk+wd8TKswDQ3xMAyr+XWwAAAADKv5dbAQAAANDfEwAAAAAAAAAAAAAAAAAAAAAA2OwTAAAAAAAAAAAAAAAAAAAAAAAAAAAANoEagQAAAAAYzLMAKVV+dgAAswAAAAAANVV+dgAAAAD1////AAAAAAAAAAAAAAAAkAEAALHzx/q0yrMAkTJldgAAbHeoyrMAAAAAALDKswAAAAAAAAAAACaDZHYAAAAAVAYK/wkAAADIy7MAJBZZdgHYAADIy7MAAAAAAAAAAAAAAAAAAAAAAAAAAAB86JdbZHYACAAAAAAlAAAADAAAAAQAAAAYAAAADAAAAAAAAAISAAAADAAAAAEAAAAeAAAAGAAAAAkAAABQAAAA9wAAAF0AAAAlAAAADAAAAAQAAABUAAAArAAAAAoAAABQAAAAYAAAAFwAAAABAAAATo21QQBAtUEKAAAAUAAAABAAAABMAAAAAAAAAAAAAAAAAAAA//////////9sAAAATQBhAHIAYwBlAGwAbwAgAEIAYQByAHIAZQB5AHIAbwAKAAAABgAAAAQAAAAFAAAABgAAAAMAAAAHAAAAAwAAAAcAAAAGAAAABAAAAAQAAAAGAAAABQAAAAQ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ISAAAADAAAAAEAAAAeAAAAGAAAAAkAAABgAAAA9wAAAG0AAAAlAAAADAAAAAQAAABUAAAAqAAAAAoAAABgAAAAWAAAAGwAAAABAAAATo21QQBAtUEKAAAAYAAAAA8AAABMAAAAAAAAAAAAAAAAAAAA//////////9sAAAAVgBpAGMAZQAtAFAAcgBlAHMAaQBkAGUAbgB0AGUAAAAHAAAAAwAAAAUAAAAGAAAABAAAAAYAAAAEAAAABgAAAAUAAAADAAAABwAAAAYAAAAHAAAABAAAAAYAAABLAAAAQAAAADAAAAAFAAAAIAAAAAEAAAABAAAAEAAAAAAAAAAAAAAAAAEAAIAAAAAAAAAAAAAAAAABAACAAAAAJQAAAAwAAAACAAAAJwAAABgAAAAFAAAAAAAAAP///wAAAAAAJQAAAAwAAAAFAAAATAAAAGQAAAAJAAAAcAAAAOMAAAB8AAAACQAAAHAAAADbAAAADQAAACEA8AAAAAAAAAAAAAAAgD8AAAAAAAAAAAAAgD8AAAAAAAAAAAAAAAAAAAAAAAAAAAAAAAAAAAAAAAAAACUAAAAMAAAAAAAAgCgAAAAMAAAABQAAACUAAAAMAAAABAAAABgAAAAMAAAAAAAAAhIAAAAMAAAAAQAAABYAAAAMAAAAAAAAAFQAAAAgAQAACgAAAHAAAADiAAAAfAAAAAEAAABOjbVBAEC1QQoAAABwAAAAIwAAAEwAAAAEAAAACQAAAHAAAADkAAAAfQAAAJQAAABGAGkAcgBtAGEAZABvACAAcABvAHIAOgAgAE0AQQBSAEMARQBMAE8AIABQAEUARABSAE8AIABCAEEAUgBSAEUAWQBSAE8AAAAGAAAAAwAAAAQAAAAJAAAABgAAAAcAAAAHAAAAAwAAAAcAAAAHAAAABAAAAAMAAAADAAAACgAAAAcAAAAHAAAABwAAAAYAAAAFAAAACQAAAAMAAAAGAAAABgAAAAgAAAAHAAAACQAAAAMAAAAHAAAABwAAAAcAAAAHAAAABgAAAAUAAAAHAAAACQAAABYAAAAMAAAAAAAAACUAAAAMAAAAAgAAAA4AAAAUAAAAAAAAABAAAAAUAAAA</Object>
  <Object Id="idInvalidSigLnImg">AQAAAGwAAAAAAAAAAAAAAP8AAAB/AAAAAAAAAAAAAACyFgAAVAsAACBFTUYAAAEAUB8AALAAAAAGAAAAAAAAAAAAAAAAAAAAVgUAAAADAAA2AQAArgAAAAAAAAAAAAAAAAAAAPC6BACwp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m6gAAAAcKDQcKDQcJDQ4WMShFrjFU1TJV1gECBAIDBAECBQoRKyZBowsTMQIIAAAAfqbJd6PIeqDCQFZ4JTd0Lk/HMVPSGy5uFiE4GypVJ0KnHjN9AAABAGwAAACcz+7S6ffb7fnC0t1haH0hMm8aLXIuT8ggOIwoRKslP58cK08AAAENMQAAAMHg9P///////////+bm5k9SXjw/SzBRzTFU0y1NwSAyVzFGXwEBAi9eCA8mnM/u69/SvI9jt4tgjIR9FBosDBEjMVTUMlXWMVPRKUSeDxk4AAAAzYQAAADT6ff///////+Tk5MjK0krSbkvUcsuT8YVJFoTIFIrSbgtTcEQHEc4SgAAAJzP7vT6/bTa8kRleixHhy1Nwi5PxiQtTnBwcJKSki81SRwtZAgOIwQQAAAAweD02+35gsLqZ5q6Jz1jNEJyOUZ4qamp+/v7////wdPeVnCJAQECOcAAAACv1/Ho8/ubzu6CwuqMudS3u769vb3////////////L5fZymsABAgO5rQAAAK/X8fz9/uLx+snk9uTy+vz9/v///////////////8vl9nKawAECA8STAAAAotHvtdryxOL1xOL1tdry0+r32+350+r3tdryxOL1pdPvc5rAAQIDalcAAABpj7ZnjrZqj7Zqj7ZnjrZtkbdukrdtkbdnjrZqj7ZojrZ3rdUCAwQEEAAAAAAAAAAAAAAAAAAAAAAAAAAAAAAAAAAAAAAAAAAAAAAAAAAAAAAAAIMU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Bwd3zol1uQ4hMA/VV+AHjKswBoyrMAAAAAACdPsHcJAAAA0N8TAFJPsHfEyrMA0N8TAMq/l1sAAAAAyr+XWwEAAADQ3xMAAAAAAAAAAAAAAAAAAAAAANjsEwAAAAAAAAAAAAAAAAAAAAAAAAAAADaBGoEAAAAAGMyzAClVfnYAALMAAAAAADVVfnYAAAAA9f///wAAAAAAAAAAAAAAAJABAACx88f6tMqzAJEyZXYAAGx3qMqzAAAAAACwyrMAAAAAAAAAAAAmg2R2AAAAAFQGCv8JAAAAyMuzACQWWXYB2AAAyMuzAAAAAAAAAAAAAAAAAAAAAAAAAAAAfOiXW2R2AAgAAAAAJQAAAAwAAAABAAAAGAAAAAwAAAD/AAACEgAAAAwAAAABAAAAHgAAABgAAAAiAAAABAAAAHIAAAARAAAAJQAAAAwAAAABAAAAVAAAAKgAAAAjAAAABAAAAHAAAAAQAAAAAQAAAE6NtUEAQLVBIwAAAAQAAAAPAAAATAAAAAAAAAAAAAAAAAAAAP//////////bAAAAEYAaQByAG0AYQAgAG4AbwAgAHYA4QBsAGkAZABhAAAABgAAAAMAAAAEAAAACQAAAAYAAAADAAAABwAAAAcAAAADAAAABQAAAAYAAAADAAAAAwAAAAcAAAAGAAAASwAAAEAAAAAwAAAABQAAACAAAAABAAAAAQAAABAAAAAAAAAAAAAAAAABAACAAAAAAAAAAAAAAAAAAQAAgAAAAFIAAABwAQAAAgAAABAAAAAHAAAAAAAAAAAAAAC8AgAAAAAAAAECAiJTAHkAcwB0AGUAbQAAAAAAAAAAAAAAAAAAAAAAAAAAAAAAAAAAAAAAAAAAAAAAAAAAAAAAAAAAAAAAAAAAAAAAAADrEgAAEwCAEQcT8OJuWgAADwAoAgAAAAAPAAgCAADQBw8AxIJ+dmQAAADFggAACAIAAKhf6xLFAAAAQBEqFAAAAAAAAAAAAAAAABwAAAACAAAAAAAAAEEAAAAAAA8AfAIPACAAAAAAAAAA/AEAAJQTDwAAABMAcO8nE5ATDwAAAOsSwAqzAJ7Uq3c4c+sSntSrdwAAAAAAAAAAeAQUAHgEFADUCrMAHy0mWgAAEwAAAAAA/AEAAOQKswDdLCZaAAAAAAcAAAAAAAAAJoNkdvwBAABUBgr/BwAAAAwMswAkFll2AdgAAAwMsw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0TsAqzAJQMswD9VX52bgEAAFQKswAAAAAAgAAAAAAAAAC4AAAAAQAAAJjHUBRIaBcTAAAAANi1GxMNAQAAAQAAACjGGxMAAAAA2LUbE0cSOFoDAAAAUBI4WgEAAACAEQcT8OJuWmNhNFqaIp+TWkEagcBkGgAEDLMAKVV+dgAAswACAAAANVV+dvwQswDg////AAAAAAAAAAAAAAAAkAEAAAAAAAEAAAAAYQByAGkAYQBsAAAAAAAAAAAAAAAAAAAABgAAAAAAAAAmg2R2AAAAAFQGCv8GAAAAtAuzACQWWXYB2AAAtAuzAAAAAAAAAAAAAAAAAAAAAAAAAAAAZHYACAAAAAAlAAAADAAAAAMAAAAYAAAADAAAAAAAAAISAAAADAAAAAEAAAAWAAAADAAAAAgAAABUAAAAVAAAAAoAAAAnAAAAHgAAAEoAAAABAAAATo21QQBAtUEKAAAASwAAAAEAAABMAAAABAAAAAkAAAAnAAAAIAAAAEsAAABQAAAAWAAag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egAAABUAAAAhAPAAAAAAAAAAAAAAAIA/AAAAAAAAAAAAAIA/AAAAAAAAAAAAAAAAAAAAAAAAAAAAAAAAAAAAAAAAAAAlAAAADAAAAAAAAIAoAAAADAAAAAQAAABSAAAAcAEAAAQAAADw////AAAAAAAAAAAAAAAAkAEAAAAAAAEAAAAAcwBlAGcAbwBlACAAdQBpAAAAAAAAAAAAAAAAAAAAAAAAAAAAAAAAAAAAAAAAAAAAAAAAAAAAAAAAAAAAAAAAAAAARBToCbMAzAuzAP1VfnZsAAAAjAmzAAAAAAAkCbMAmixGWkEgAcsgVcAIoiFGWrC5ugggVcAIOF8zFBUAAAAgVcAIziFGWvhfGwAgVcAIHAAAABUAAABMCrMAOF8zFAAAAAAAAAAAAAAAAAgAAAASQhqBAQAAADwLswApVX52AACzAAMAAAA1VX529A2zAPD///8AAAAAAAAAAAAAAACQAQAAAAAAAQAAAABzAGUAZwBvAGUAIAB1AGkAAAAAAAAAAAAJAAAAAAAAACaDZHYAAAAAVAYK/wkAAADsCrMAJBZZdgHYAADsCrMAAAAAAAAAAAAAAAAAAAAAAAAAAABkdgAIAAAAACUAAAAMAAAABAAAABgAAAAMAAAAAAAAAhIAAAAMAAAAAQAAAB4AAAAYAAAAKQAAADMAAACjAAAASAAAACUAAAAMAAAABAAAAFQAAACsAAAAKgAAADMAAAChAAAARwAAAAEAAABOjbVBAEC1QSoAAAAzAAAAEAAAAEwAAAAAAAAAAAAAAAAAAAD//////////2wAAABNAGEAcgBjAGUAbABvACAAQgBhAHIAcgBlAHkAcgBvAA4AAAAIAAAABgAAAAcAAAAIAAAABAAAAAkAAAAEAAAACQAAAAgAAAAGAAAABgAAAAgAAAAIAAAABgAAAAk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ISAAAADAAAAAEAAAAeAAAAGAAAAAkAAABQAAAA9wAAAF0AAAAlAAAADAAAAAEAAABUAAAArAAAAAoAAABQAAAAYAAAAFwAAAABAAAATo21QQBAtUEKAAAAUAAAABAAAABMAAAAAAAAAAAAAAAAAAAA//////////9sAAAATQBhAHIAYwBlAGwAbwAgAEIAYQByAHIAZQB5AHIAbwAKAAAABgAAAAQAAAAFAAAABgAAAAMAAAAHAAAAAwAAAAcAAAAGAAAABAAAAAQAAAAGAAAABQAAAAQ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ISAAAADAAAAAEAAAAeAAAAGAAAAAkAAABgAAAA9wAAAG0AAAAlAAAADAAAAAEAAABUAAAAqAAAAAoAAABgAAAAWAAAAGwAAAABAAAATo21QQBAtUEKAAAAYAAAAA8AAABMAAAAAAAAAAAAAAAAAAAA//////////9sAAAAVgBpAGMAZQAtAFAAcgBlAHMAaQBkAGUAbgB0AGUAAAAHAAAAAwAAAAUAAAAGAAAABAAAAAYAAAAEAAAABgAAAAUAAAADAAAABwAAAAYAAAAHAAAABAAAAAYAAABLAAAAQAAAADAAAAAFAAAAIAAAAAEAAAABAAAAEAAAAAAAAAAAAAAAAAEAAIAAAAAAAAAAAAAAAAABAACAAAAAJQAAAAwAAAACAAAAJwAAABgAAAAFAAAAAAAAAP///wAAAAAAJQAAAAwAAAAFAAAATAAAAGQAAAAJAAAAcAAAAOMAAAB8AAAACQAAAHAAAADbAAAADQAAACEA8AAAAAAAAAAAAAAAgD8AAAAAAAAAAAAAgD8AAAAAAAAAAAAAAAAAAAAAAAAAAAAAAAAAAAAAAAAAACUAAAAMAAAAAAAAgCgAAAAMAAAABQAAACUAAAAMAAAAAQAAABgAAAAMAAAAAAAAAhIAAAAMAAAAAQAAABYAAAAMAAAAAAAAAFQAAAAgAQAACgAAAHAAAADiAAAAfAAAAAEAAABOjbVBAEC1QQoAAABwAAAAIwAAAEwAAAAEAAAACQAAAHAAAADkAAAAfQAAAJQAAABGAGkAcgBtAGEAZABvACAAcABvAHIAOgAgAE0AQQBSAEMARQBMAE8AIABQAEUARABSAE8AIABCAEEAUgBSAEUAWQBSAE8AAAAGAAAAAwAAAAQAAAAJAAAABgAAAAcAAAAHAAAAAwAAAAcAAAAHAAAABAAAAAMAAAADAAAACgAAAAcAAAAHAAAABwAAAAYAAAAFAAAACQAAAAMAAAAGAAAABgAAAAgAAAAHAAAACQAAAAMAAAAHAAAABwAAAAcAAAAHAAAABgAAAAUAAAAHAAAACQ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5wDT6lDnNaMyOuE9C3eZV4WyGQZkw3x0SWnorgqIUyY=</DigestValue>
    </Reference>
    <Reference Type="http://www.w3.org/2000/09/xmldsig#Object" URI="#idOfficeObject">
      <DigestMethod Algorithm="http://www.w3.org/2001/04/xmlenc#sha256"/>
      <DigestValue>GtQgKExn+m/P18QvcjTMya05TG94A2GaD/BOnJVVkhQ=</DigestValue>
    </Reference>
    <Reference Type="http://uri.etsi.org/01903#SignedProperties" URI="#idSignedProperties">
      <Transforms>
        <Transform Algorithm="http://www.w3.org/TR/2001/REC-xml-c14n-20010315"/>
      </Transforms>
      <DigestMethod Algorithm="http://www.w3.org/2001/04/xmlenc#sha256"/>
      <DigestValue>U/T3C6GWXxSIJXFqg5K9Zu9irsJ0YqlG6yLcwCK2ZzQ=</DigestValue>
    </Reference>
    <Reference Type="http://www.w3.org/2000/09/xmldsig#Object" URI="#idValidSigLnImg">
      <DigestMethod Algorithm="http://www.w3.org/2001/04/xmlenc#sha256"/>
      <DigestValue>YHPafOxlvF/9xOwc+c/PBf8F0K6dWQajezsr70G55/4=</DigestValue>
    </Reference>
    <Reference Type="http://www.w3.org/2000/09/xmldsig#Object" URI="#idInvalidSigLnImg">
      <DigestMethod Algorithm="http://www.w3.org/2001/04/xmlenc#sha256"/>
      <DigestValue>PHRZH7dwT07twqf3lHaMaJwNq5zcQRjgQJ4+pazQ4HM=</DigestValue>
    </Reference>
  </SignedInfo>
  <SignatureValue>i+u4jff1MRMMuGw1s6Tmz80ucxEQvwDJAZeJZz/o1TDWk12mi8Dc7kv2c5wMWyd1qzidLw5GMjm4
oH8mXGUdqmNcCzvOJGMbSII5gRQdoYf/hSGGyiAyFQAuOs1hzoSKL2yTj5rclUaZdakp8lOM6q2p
Fk/pfFu2/we3eciJWAwPU7orYVboLzz3IqH9UZMPTvHFvqeN1CsSlcQnzIkp36fRtGQzuLeR7kBa
I3YwfK4yfG7ntg2NiucE1foe/oHJXpuK4+Uty5P/OMxnV9ePBi/h2WXhSQxxeH0CX/lwopnrDmUq
2xXUtchwrUXA5dEXldwQqGTgVZjnub7Z9iAcUA==</SignatureValue>
  <KeyInfo>
    <X509Data>
      <X509Certificate>MIIICDCCBfCgAwIBAgIIV7KJbnEbeXswDQYJKoZIhvcNAQELBQAwWzEXMBUGA1UEBRMOUlVDIDgwMDUwMTcyLTExGjAYBgNVBAMTEUNBLURPQ1VNRU5UQSBTLkEuMRcwFQYDVQQKEw5ET0NVTUVOVEEgUy5BLjELMAkGA1UEBhMCUFkwHhcNMjAwNTI2MTUxNTUyWhcNMjIwNTI2MTUyNTUyWjCBqzELMAkGA1UEBhMCUFkxGTAXBgNVBAQMEENBUkRPWk8gTUFSVElORVoxEjAQBgNVBAUTCUNJODI5MDYzMjEXMBUGA1UEKgwORklPUkVMTEEgUEFPTEExFzAVBgNVBAoMDlBFUlNPTkEgRklTSUNBMREwDwYDVQQLDAhGSVJNQSBGMjEoMCYGA1UEAwwfRklPUkVMTEEgUEFPTEEgQ0FSRE9aTyBNQVJUSU5FWjCCASIwDQYJKoZIhvcNAQEBBQADggEPADCCAQoCggEBALiDr8Q0sETcUgMBVsylvegD99wVZz5kERup5oVop9oqPzwFLQaViImzYeO/chi+EUf83DhAG/iQTB+FsZHLD26lU9o1RSDj9GKcPyh8fz6OwTSaZM/fR/k+dOWcog1gTbivK0T/srJdvbrlHEnMFDg1VAIm6A/JaW0CSYacAh5vzdPfSGNYNsWtWml8Z62tQmns4aO9vrF6f66eNxskmpD760psArCyE05XEYrNLFpKwqctzATtu+Yp/gNPreWyiOe8e0RBqOL0Z7ZadqMzGl+rXlV66SJiRt+OuXG5UkYIR/04SvXiAphtdTMpLHtRhBOhljWkoXCj7dGNHg676m8CAwEAAaOCA30wggN5MAwGA1UdEwEB/wQCMAAwDgYDVR0PAQH/BAQDAgXgMCoGA1UdJQEB/wQgMB4GCCsGAQUFBwMBBggrBgEFBQcDAgYIKwYBBQUHAwQwHQYDVR0OBBYEFCr0pKkHUH2j9+VGgFYjCf+QoFuI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hBgNVHREEGjAYgRZmaW9yZWNhcmRvem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LfKqNSQ/NzAtSHdP5/r4BNXzRM7qKxkHS0/ZfmitnwrX5SHhzIPBGm+9U7iuXmOpKo129tpsFfrrKjhvYSWucD1SZYj6atkwP5eQJozxn8dpuS1IxPpiogXWC6GGgn4lHrxg0+yhHhDf6Ag4uIn146ziKbR2h+1cL2s37/7cPnBZ0ouQBDJMBs9LMs1fRX3EpFIOWX1zhHLkyczVU8jS0+VUVEnuFdmZUUGsa5NkB9q9+pz1PGXSgh4qms113M5hRf447Um2VksuV3KVFLbAlfeD0P6vqjrLuSYRe8AbM0BfQHNEe9rEC6bCgCKpzFvPztRWYxruXzLM/gAeG3TfT6dSfTvA4p1GNETBmGmagVRMy1nUtRVvHKvUBPK8pzz1+8AjFvrFwqi6H/6MdvxYs/81qkBHt6inFdgk3wXwHo+YunTg4ODeICPnklwJ2+AQQAxC8MjC4C0WrLfu8j2omhTfXh8jOjoTwn8fhx6FBAvIglpw/mKb0U1kni6UICzFktx5DtWnQ5sG5izc7fxRw0cCONrya5xhcqn2DKLQaHDwfZ9Y0SUZvgTi/2LuqEUl2CBd/KET6l5coRQi9s/Up0ltLHUaGWeWUM4FlcepfaM07nEFVpZSWs5FzvCRGvJuRwTbjmj3d4jncbhI55d2E0LSvT424K4Ja2UkQNHfnW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1/04/xmlenc#sha256"/>
        <DigestValue>U9tXHLZAERNDxAOwDZW4hkL9gQPqoGG/sA9GlU+DccE=</DigestValue>
      </Reference>
      <Reference URI="/xl/activeX/activeX1.xml?ContentType=application/vnd.ms-office.activeX+xml">
        <DigestMethod Algorithm="http://www.w3.org/2001/04/xmlenc#sha256"/>
        <DigestValue>xh6Tzg7zDB3rUaCebw+DasXg9gPQh1Q71D6LzxumstM=</DigestValue>
      </Reference>
      <Reference URI="/xl/calcChain.xml?ContentType=application/vnd.openxmlformats-officedocument.spreadsheetml.calcChain+xml">
        <DigestMethod Algorithm="http://www.w3.org/2001/04/xmlenc#sha256"/>
        <DigestValue>DQGW2H5F2qEKeZZ/Tgel12wT6PUwoLf38kxViUZgLeA=</DigestValue>
      </Reference>
      <Reference URI="/xl/comments1.xml?ContentType=application/vnd.openxmlformats-officedocument.spreadsheetml.comments+xml">
        <DigestMethod Algorithm="http://www.w3.org/2001/04/xmlenc#sha256"/>
        <DigestValue>05d+YCv9bi/Bl2Jsu8P474bycgCAwl/FDCJljhUZ86s=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g8jLo5PDNFFwqly/5w7ZlFBvkMhwsoMeCm+BRd+mq2g=</DigestValue>
      </Reference>
      <Reference URI="/xl/drawings/drawing2.xml?ContentType=application/vnd.openxmlformats-officedocument.drawing+xml">
        <DigestMethod Algorithm="http://www.w3.org/2001/04/xmlenc#sha256"/>
        <DigestValue>pq6o+1rmC+sYtMnmpIkrvSed6Mfr6JvMY/nkDW2hu7o=</DigestValue>
      </Reference>
      <Reference URI="/xl/drawings/drawing3.xml?ContentType=application/vnd.openxmlformats-officedocument.drawing+xml">
        <DigestMethod Algorithm="http://www.w3.org/2001/04/xmlenc#sha256"/>
        <DigestValue>7n6GRjlz9icmTJZqRnCpM+nTPR2W8zjELM5cq9Cx77A=</DigestValue>
      </Reference>
      <Reference URI="/xl/drawings/drawing4.xml?ContentType=application/vnd.openxmlformats-officedocument.drawing+xml">
        <DigestMethod Algorithm="http://www.w3.org/2001/04/xmlenc#sha256"/>
        <DigestValue>SSbAHpQnzwRUMoNLyHAfwVMPkvZJIorBOwRVUUpRRxA=</DigestValue>
      </Reference>
      <Reference URI="/xl/drawings/drawing5.xml?ContentType=application/vnd.openxmlformats-officedocument.drawing+xml">
        <DigestMethod Algorithm="http://www.w3.org/2001/04/xmlenc#sha256"/>
        <DigestValue>Zi2SlF7S8xubfvev8k7g6Sz2S9dtJB2qP+tTbo5GrdI=</DigestValue>
      </Reference>
      <Reference URI="/xl/drawings/drawing6.xml?ContentType=application/vnd.openxmlformats-officedocument.drawing+xml">
        <DigestMethod Algorithm="http://www.w3.org/2001/04/xmlenc#sha256"/>
        <DigestValue>YbUETyPv7sNnSbMk8rGZ25jupSnQw3jKiMpigffN1cM=</DigestValue>
      </Reference>
      <Reference URI="/xl/drawings/drawing7.xml?ContentType=application/vnd.openxmlformats-officedocument.drawing+xml">
        <DigestMethod Algorithm="http://www.w3.org/2001/04/xmlenc#sha256"/>
        <DigestValue>5AXgurBmNgjcQXCesRR4y1xBoQ7PumyjZcqgoKhJ8I0=</DigestValue>
      </Reference>
      <Reference URI="/xl/drawings/drawing8.xml?ContentType=application/vnd.openxmlformats-officedocument.drawing+xml">
        <DigestMethod Algorithm="http://www.w3.org/2001/04/xmlenc#sha256"/>
        <DigestValue>KWRGFLHg7Y4izHLvmIcBmpUPzAn1z2TgxwQtlaz4MKM=</DigestValue>
      </Reference>
      <Reference URI="/xl/drawings/vmlDrawing1.vml?ContentType=application/vnd.openxmlformats-officedocument.vmlDrawing">
        <DigestMethod Algorithm="http://www.w3.org/2001/04/xmlenc#sha256"/>
        <DigestValue>W6Pbi7+GjjoMawXsqkiPLFPEiSk2s35RfBGLkAaCzis=</DigestValue>
      </Reference>
      <Reference URI="/xl/drawings/vmlDrawing2.vml?ContentType=application/vnd.openxmlformats-officedocument.vmlDrawing">
        <DigestMethod Algorithm="http://www.w3.org/2001/04/xmlenc#sha256"/>
        <DigestValue>3v5RIuHrMylWI2tH5eqMzwR8UwVCP0AYXYNHkUKd5aw=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6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Ek419QAqOzH4lHTq9dOUD9L4N8tVUV/90ps/8f85DME=</DigestValue>
      </Reference>
      <Reference URI="/xl/externalLinks/_rels/externalLink6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um2N2RrUWfj9nPiNsieHYqgWjMAYWSwjm32TKuDC+1I=</DigestValue>
      </Reference>
      <Reference URI="/xl/externalLinks/_rels/externalLink6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P3uKPbuyOLpOOq507QWZ1tfiPCFubQy/dwg+rauintk=</DigestValue>
      </Reference>
      <Reference URI="/xl/externalLinks/_rels/externalLink6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AsoCIAY5gbLPfBm2iYi6OVxFPjEqR8oBtDURZMeJgZQ=</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9Gl5jT5K8AXlt4btoL3eGnCN2ZFQRANwrt9P0bPu924=</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+NqLcPvPIw7rADANfOjBv4Wl4veMVijm896gBtSAO9A=</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DJsNp5OdIHtTAA+4Z0IHZjdtJMkmzgvMxBHGMu1k9Ig=</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4fZ4lFPuxsBzyeFVSevnKTfz+NLe/Ycj+k20abslvMM=</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kMb5eAnyN//JqtAfmayF4KAwAwwGdHP0QdQKITJ5GeA=</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CuDP5CcALqkXzF5nEDq0Aw1ZhqpM8MddQKZtgkMRL0k=</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lvzl+GM2o7eCQJRhw7/QWWB/xRhSzgCKhCze5RYhe5A=</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KSc3GoMR3ClEiZY9O3KDd63X3ZMjlGqlJ0730br0x/o=</DigestValue>
      </Reference>
      <Reference URI="/xl/externalLinks/externalLink63.xml?ContentType=application/vnd.openxmlformats-officedocument.spreadsheetml.externalLink+xml">
        <DigestMethod Algorithm="http://www.w3.org/2001/04/xmlenc#sha256"/>
        <DigestValue>zAmMGUccC+6V2u/bAC/9KnbVuL9DzLsR24ylnI+6e0c=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66.xml?ContentType=application/vnd.openxmlformats-officedocument.spreadsheetml.externalLink+xml">
        <DigestMethod Algorithm="http://www.w3.org/2001/04/xmlenc#sha256"/>
        <DigestValue>UfOwzHtub+mJeEodU/mHtfaD2CT/aAB2bcMEaaVIBFY=</DigestValue>
      </Reference>
      <Reference URI="/xl/externalLinks/externalLink67.xml?ContentType=application/vnd.openxmlformats-officedocument.spreadsheetml.externalLink+xml">
        <DigestMethod Algorithm="http://www.w3.org/2001/04/xmlenc#sha256"/>
        <DigestValue>uPaToRFG9G58MA9CZkQ5yoOc1ANDUKMGmzhxvC88wwI=</DigestValue>
      </Reference>
      <Reference URI="/xl/externalLinks/externalLink68.xml?ContentType=application/vnd.openxmlformats-officedocument.spreadsheetml.externalLink+xml">
        <DigestMethod Algorithm="http://www.w3.org/2001/04/xmlenc#sha256"/>
        <DigestValue>/ctsrhbDdZJkLrlwCqB678dc45azR85MUhcfXqQeGSs=</DigestValue>
      </Reference>
      <Reference URI="/xl/externalLinks/externalLink69.xml?ContentType=application/vnd.openxmlformats-officedocument.spreadsheetml.externalLink+xml">
        <DigestMethod Algorithm="http://www.w3.org/2001/04/xmlenc#sha256"/>
        <DigestValue>9my0iT2IGmXXwTrXjBlZ0NPPd5bkmrpr1b5ipNQNBw8=</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+9YxLPaDuKrmmLsCAcbac51Wz6gswsBMrU8MjYDLc7c=</DigestValue>
      </Reference>
      <Reference URI="/xl/media/image2.emf?ContentType=image/x-emf">
        <DigestMethod Algorithm="http://www.w3.org/2001/04/xmlenc#sha256"/>
        <DigestValue>Nw9oFcYAGLUh/pIqVQZqJ2LXcttGbJ8rxLGcY8XkyzY=</DigestValue>
      </Reference>
      <Reference URI="/xl/media/image3.png?ContentType=image/png">
        <DigestMethod Algorithm="http://www.w3.org/2001/04/xmlenc#sha256"/>
        <DigestValue>pfuY2WHLBRZaT6tDC672T2ehJfNHBOojtSiR1fRDXBI=</DigestValue>
      </Reference>
      <Reference URI="/xl/media/image4.emf?ContentType=image/x-emf">
        <DigestMethod Algorithm="http://www.w3.org/2001/04/xmlenc#sha256"/>
        <DigestValue>D8Wyl6ygPTRe0/myO1nbqAxQx68WOKtS3aTydSkjCHY=</DigestValue>
      </Reference>
      <Reference URI="/xl/printerSettings/printerSettings1.bin?ContentType=application/vnd.openxmlformats-officedocument.spreadsheetml.printerSettings">
        <DigestMethod Algorithm="http://www.w3.org/2001/04/xmlenc#sha256"/>
        <DigestValue>TBnRAUAXEN5medD7B5vEItV3JJRwP3xpb28NWLnEzrE=</DigestValue>
      </Reference>
      <Reference URI="/xl/printerSettings/printerSettings2.bin?ContentType=application/vnd.openxmlformats-officedocument.spreadsheetml.printerSettings">
        <DigestMethod Algorithm="http://www.w3.org/2001/04/xmlenc#sha256"/>
        <DigestValue>muhFDp3AunjviLexYa37SnmzCl9GGhli/Hi6AADxBx4=</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GyyR84UYFfbFvVrs+ip9vPggIMAXC0nxkmeUVNsGxCc=</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s6l80irlBTW+uFk7nR5c7WcaDa2jSh3MPBgl0IjaDO0=</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M124YT1Vvu4s/w0DmiiYsue+VDgeQ+WS+U7ZZzbWqE0=</DigestValue>
      </Reference>
      <Reference URI="/xl/styles.xml?ContentType=application/vnd.openxmlformats-officedocument.spreadsheetml.styles+xml">
        <DigestMethod Algorithm="http://www.w3.org/2001/04/xmlenc#sha256"/>
        <DigestValue>PENj/ZvFDVSyaxl6LrX3u5rnDgty/igCSamU1sDY+hs=</DigestValue>
      </Reference>
      <Reference URI="/xl/theme/theme1.xml?ContentType=application/vnd.openxmlformats-officedocument.theme+xml">
        <DigestMethod Algorithm="http://www.w3.org/2001/04/xmlenc#sha256"/>
        <DigestValue>MSC/EYkfwclNctHK+aZVNa7gncE2d4S8pHsh2ftpRsE=</DigestValue>
      </Reference>
      <Reference URI="/xl/workbook.xml?ContentType=application/vnd.openxmlformats-officedocument.spreadsheetml.sheet.main+xml">
        <DigestMethod Algorithm="http://www.w3.org/2001/04/xmlenc#sha256"/>
        <DigestValue>25nvuAkSzh/5GqeCYIQh/dCnbywmSYR1RmDkkqP/hPw=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Jn/kf2dITipJsGoGmDIwdextJGhpztAPxJtIUgIgqZk=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Y7gpjpzWBQTuoCDB7saf+NaYVx/rpsjg0gF5CbF/Rjg=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9opnmN9jZa++oDMbwAaFvOlNUgi3rYH0QoWXBRg9v2E=</DigestValue>
      </Reference>
      <Reference URI="/xl/worksheets/sheet10.xml?ContentType=application/vnd.openxmlformats-officedocument.spreadsheetml.worksheet+xml">
        <DigestMethod Algorithm="http://www.w3.org/2001/04/xmlenc#sha256"/>
        <DigestValue>FWc3AQB1W38+ECulK5gAueGpqI2iNa4lu+0QgTTqSLo=</DigestValue>
      </Reference>
      <Reference URI="/xl/worksheets/sheet11.xml?ContentType=application/vnd.openxmlformats-officedocument.spreadsheetml.worksheet+xml">
        <DigestMethod Algorithm="http://www.w3.org/2001/04/xmlenc#sha256"/>
        <DigestValue>8HWCIq3PtOUh2ImZMDoTr8BpGnkZByzg7wR2PeGEGQk=</DigestValue>
      </Reference>
      <Reference URI="/xl/worksheets/sheet2.xml?ContentType=application/vnd.openxmlformats-officedocument.spreadsheetml.worksheet+xml">
        <DigestMethod Algorithm="http://www.w3.org/2001/04/xmlenc#sha256"/>
        <DigestValue>A1v7bc7mnhATLej18+KOT1uhAk7O+K+J3yfCPqV/ywQ=</DigestValue>
      </Reference>
      <Reference URI="/xl/worksheets/sheet3.xml?ContentType=application/vnd.openxmlformats-officedocument.spreadsheetml.worksheet+xml">
        <DigestMethod Algorithm="http://www.w3.org/2001/04/xmlenc#sha256"/>
        <DigestValue>eWyvuB2/rUGTJvYuZOcAxWv51PkQOGnHtTJZaKKM52U=</DigestValue>
      </Reference>
      <Reference URI="/xl/worksheets/sheet4.xml?ContentType=application/vnd.openxmlformats-officedocument.spreadsheetml.worksheet+xml">
        <DigestMethod Algorithm="http://www.w3.org/2001/04/xmlenc#sha256"/>
        <DigestValue>jgMsEPMNahyRkYD99WTp3zZD0lK4EY0smCdwP35l2WQ=</DigestValue>
      </Reference>
      <Reference URI="/xl/worksheets/sheet5.xml?ContentType=application/vnd.openxmlformats-officedocument.spreadsheetml.worksheet+xml">
        <DigestMethod Algorithm="http://www.w3.org/2001/04/xmlenc#sha256"/>
        <DigestValue>2YSAQ4S/Wum875u40Sc2MrftRm+Hj3PEA8NqJhZ96TQ=</DigestValue>
      </Reference>
      <Reference URI="/xl/worksheets/sheet6.xml?ContentType=application/vnd.openxmlformats-officedocument.spreadsheetml.worksheet+xml">
        <DigestMethod Algorithm="http://www.w3.org/2001/04/xmlenc#sha256"/>
        <DigestValue>BsxGVhPRyVD+rpODP4hENigazfLENfKZXYhioyHFbVI=</DigestValue>
      </Reference>
      <Reference URI="/xl/worksheets/sheet7.xml?ContentType=application/vnd.openxmlformats-officedocument.spreadsheetml.worksheet+xml">
        <DigestMethod Algorithm="http://www.w3.org/2001/04/xmlenc#sha256"/>
        <DigestValue>c6pKSZUsNT1fQ+kLTn12/uPwg4l5xgoWm46xvSq1h+M=</DigestValue>
      </Reference>
      <Reference URI="/xl/worksheets/sheet8.xml?ContentType=application/vnd.openxmlformats-officedocument.spreadsheetml.worksheet+xml">
        <DigestMethod Algorithm="http://www.w3.org/2001/04/xmlenc#sha256"/>
        <DigestValue>wg3299EkbuE/IKsUHvFzxZ8gbQvz9mnCZNLPBzr4fDI=</DigestValue>
      </Reference>
      <Reference URI="/xl/worksheets/sheet9.xml?ContentType=application/vnd.openxmlformats-officedocument.spreadsheetml.worksheet+xml">
        <DigestMethod Algorithm="http://www.w3.org/2001/04/xmlenc#sha256"/>
        <DigestValue>HvynpEMA/Jqt/QSy9QCzSV/YnvarJWk+5FepPaMWwlM=</DigestValue>
      </Reference>
    </Manifest>
    <SignatureProperties>
      <SignatureProperty Id="idSignatureTime" Target="#idPackageSignature">
        <mdssi:SignatureTime xmlns:mdssi="http://schemas.openxmlformats.org/package/2006/digital-signature">
          <mdssi:Format>YYYY-MM-DDThh:mm:ssTZD</mdssi:Format>
          <mdssi:Value>2021-11-01T13:51:33Z</mdssi:Value>
        </mdssi:SignatureTime>
      </SignatureProperty>
    </SignatureProperties>
  </Object>
  <Object Id="idOfficeObject">
    <SignatureProperties>
      <SignatureProperty Id="idOfficeV1Details" Target="#idPackageSignature">
        <SignatureInfoV1 xmlns="http://schemas.microsoft.com/office/2006/digsig">
          <SetupID>{8A28E7AB-FE30-48B4-93F0-B41971C9791D}</SetupID>
          <SignatureText>Fiorella Cardozo</SignatureText>
          <SignatureImage/>
          <SignatureComments/>
          <WindowsVersion>10.0</WindowsVersion>
          <OfficeVersion>15.0</OfficeVersion>
          <ApplicationVersion>15.0</ApplicationVersion>
          <Monitors>2</Monitors>
          <HorizontalResolution>1600</HorizontalResolution>
          <VerticalResolution>900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2021-11-01T13:51:33Z</xd:SigningTime>
          <xd:SigningCertificate>
            <xd:Cert>
              <xd:CertDigest>
                <DigestMethod Algorithm="http://www.w3.org/2001/04/xmlenc#sha256"/>
                <DigestValue>8PgYShu8W7cefU4yy0CsNi5QaEw5xPrts8sk7gEw+yw=</DigestValue>
              </xd:CertDigest>
              <xd:IssuerSerial>
                <X509IssuerName>C=PY, O=DOCUMENTA S.A., CN=CA-DOCUMENTA S.A., SERIALNUMBER=RUC 80050172-1</X509IssuerName>
                <X509SerialNumber>6319264334591261051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B0BAAB/AAAAAAAAAAAAAAAqHgAAHQ0AACBFTUYAAAEACBoAAJ0AAAAGAAAAAAAAAAAAAAAAAAAAQAYAAIQDAACwAQAA7AAAAAAAAAAAAAAAAAAAAICXBgDgmQMACgAAABAAAAAAAAAAAAAAAEsAAAAQAAAAAAAAAAUAAAAeAAAAGAAAAAAAAAAAAAAAHgEAAIAAAAAnAAAAGAAAAAEAAAAAAAAAAAAAAAAAAAAlAAAADAAAAAEAAABMAAAAZAAAAAAAAAAAAAAAHQEAAH8AAAAAAAAAAAAAAB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8PDwAAAAAAAlAAAADAAAAAEAAABMAAAAZAAAAAAAAAAAAAAAHQEAAH8AAAAAAAAAAAAAAB4BAACAAAAAIQDwAAAAAAAAAAAAAACAPwAAAAAAAAAAAACAPwAAAAAAAAAAAAAAAAAAAAAAAAAAAAAAAAAAAAAAAAAAJQAAAAwAAAAAAACAKAAAAAwAAAABAAAAJwAAABgAAAABAAAAAAAAAPDw8AAAAAAAJQAAAAwAAAABAAAATAAAAGQAAAAAAAAAAAAAAB0BAAB/AAAAAAAAAAAAAAAe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AAAAAAAlAAAADAAAAAEAAABMAAAAZAAAAAAAAAAAAAAAHQEAAH8AAAAAAAAAAAAAAB4BAACAAAAAIQDwAAAAAAAAAAAAAACAPwAAAAAAAAAAAACAPwAAAAAAAAAAAAAAAAAAAAAAAAAAAAAAAAAAAAAAAAAAJQAAAAwAAAAAAACAKAAAAAwAAAABAAAAJwAAABgAAAABAAAAAAAAAP///wAAAAAAJQAAAAwAAAABAAAATAAAAGQAAAAAAAAAAAAAAB0BAAB/AAAAAAAAAAAAAAAe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XChIUG8CLFJvAg7yGXYBAAAAAAAAAH8PCtYDAAAAAAAAAAIAAAAFAAAAAQAAAAAwQCgAAAAAEFmVKAMAAADs1G1eYFeVKAAAAAAQWZUo1zE2XgMAAADgMTZeAQAAAGhcXii4Tm1eu4cyXm5CmE+Y0d7EUBiVApxRbwIp8Rl2AABvAgMAAAA18Rl2lFZvAuD///8AAAAAAAAAAAAAAACQAQAAAAAAAQAAAABhAHIAaQBhAGwAAAAAAAAAAAAAAAAAAAAGAAAAAAAAAFGLm3UAAAAABgAAAExRbwJMUW8CAAIAAPz///8BAAAAAAAAAAAAAAAAAAAAQPjhB/jUBHZkdgAIAAAAACUAAAAMAAAAAQAAABgAAAAMAAAAAAAAAhIAAAAMAAAAAQAAABYAAAAMAAAACAAAAFQAAABUAAAACgAAACcAAAAeAAAASgAAAAEAAAAAANhBHMfRQQoAAABLAAAAAQAAAEwAAAAEAAAACQAAACcAAAAgAAAASwAAAFAAAABYAAAAFQAAABYAAAAMAAAAAAAAAFIAAABwAQAAAgAAABAAAAAHAAAAAAAAAAAAAAC8AgAAAAAAAAECAiJTAHkAcwB0AGUAbQAAAAAAAAAAAAAAAAAAAAAAAAAAAAAAAAAAAAAAAAAAAAAAAAAAAAAAAAAAAAAAAAAAAAAAAAAkXuAKkQJiAAAAiKVvAgNBK15iAAAAeF86FJilbwJfSCteYgAAACAAAABoAEsAOKZvAtzZMRkwpm8Cf2Imd00AAAAgAAAAAgAAAAAAkALcqW8CDYE2XnhfOhTUpW8CMPkuGeN+Nl4QAAAAGAiJAmQAAABxAHUAEAAAAHMAZQAAADMZyNkxGQAAAAAAAAAAAACJAgIAAAAgAAAAwAEhBaimbwLEJmUUoKZvAn9iJndqAAAAIAAAAPQnNhkAAJACAACQAgcAAAAAAAAAUYubdd5dJncHAAAAXKdvAlynbwIAAgAA/P///wEAAAAAAAAAAAAAAAAAAABA+OEH+NQEdm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FwogE9vAmRRbwIO8hl2bAAAAAAAAACrEQozvE5vAlo6RF4ZFAH3YOjqB2IvRF7wbN8HYOjqB1CZfhkVAAAAYOjqB44vRF6AgJgCYOjqBxwAAAAVAAAA5E9vAlCZfhkAAAAAAAAAAAAAAAAIAAAAQNHexAEAAADUUG8CKfEZdgAAbwIEAAAANfEZdoxTbwLw////AAAAAAAAAAAAAAAAkAEAAAAAAAEAAAAAcwBlAGcAbwBlACAAdQBpAAAAAAAAAAAACQAAAAAAAABRi5t1AAAAAAkAAACEUG8ChFBvAgACAAD8////AQAAAAAAAAAAAAAAAAAAAED44Qf41AR2ZHYACAAAAAAlAAAADAAAAAMAAAAYAAAADAAAAAAAAAISAAAADAAAAAEAAAAeAAAAGAAAACkAAAAzAAAAnAAAAEgAAAAlAAAADAAAAAMAAABUAAAArAAAACoAAAAzAAAAmgAAAEcAAAABAAAAAADYQRzH0UEqAAAAMwAAABAAAABMAAAAAAAAAAAAAAAAAAAA//////////9sAAAARgBpAG8AcgBlAGwAbABhACAAQwBhAHIAZABvAHoAbwAIAAAABAAAAAkAAAAGAAAACAAAAAQAAAAEAAAACAAAAAQAAAAKAAAACAAAAAYAAAAJAAAACQAAAAcAAAAJAAAASwAAAEAAAAAwAAAABQAAACAAAAABAAAAAQAAABAAAAAAAAAAAAAAAB4BAACAAAAAAAAAAAAAAAAeAQAAgAAAACUAAAAMAAAAAgAAACcAAAAYAAAABAAAAAAAAAD///8AAAAAACUAAAAMAAAABAAAAEwAAABkAAAAAAAAAFAAAAAdAQAAfAAAAAAAAABQAAAAHg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JVfxMdvAKjJbwIO8hl2vGEqd3jHbwAhDgr4AAAAADDrkAIw65ACjtOVXwAAAACYdeMHbMdvAgAAAAAAAAAAAAAAAAAAAADo75ACAAAAAAAAAAAAAAAAAAAAAAAAAAAAAAAAAAAAAAAAAAAAAAAAHFnexAAAAAAYyW8CKfEZdgAAbwIAAAAANfEZds/AUy31////AAAAAAAAAAAAAAAAkAEAAKPBUy20x28CrYCcdQAA13Wox28CAAAAALDHbwIAAAAAAAAAAFGLm3UAAAAACQAAAMjIbwLIyG8CAAIAAPz///8BAAAAAAAAAAAAAAAAAAAAAAAAAAAAAABA+OEHZHYACAAAAAAlAAAADAAAAAQAAAAYAAAADAAAAAAAAAISAAAADAAAAAEAAAAeAAAAGAAAAAkAAABQAAAAAAEAAF0AAAAlAAAADAAAAAQAAABUAAAArAAAAAoAAABQAAAAXQAAAFwAAAABAAAAAADYQRzH0UEKAAAAUAAAABAAAABMAAAAAAAAAAAAAAAAAAAA//////////9sAAAARgBpAG8AcgBlAGwAbABhACAAQwBhAHIAZABvAHoAbwAGAAAAAwAAAAcAAAAEAAAABgAAAAMAAAADAAAABgAAAAMAAAAHAAAABgAAAAQAAAAHAAAABwAAAAUAAAAHAAAASwAAAEAAAAAwAAAABQAAACAAAAABAAAAAQAAABAAAAAAAAAAAAAAAB4BAACAAAAAAAAAAAAAAAAe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hAAAAAoAAABgAAAAQAAAAGwAAAABAAAAAADYQRzH0UEKAAAAYAAAAAkAAABMAAAAAAAAAAAAAAAAAAAA//////////9gAAAAQwBvAG4AdABhAGQAbwByAGEAAAAHAAAABwAAAAcAAAAEAAAABgAAAAcAAAAHAAAABAAAAAYAAABLAAAAQAAAADAAAAAFAAAAIAAAAAEAAAABAAAAEAAAAAAAAAAAAAAAHgEAAIAAAAAAAAAAAAAAAB4BAACAAAAAJQAAAAwAAAACAAAAJwAAABgAAAAFAAAAAAAAAP///wAAAAAAJQAAAAwAAAAFAAAATAAAAGQAAAAJAAAAcAAAABQBAAB8AAAACQAAAHAAAAAMAQAADQAAACEA8AAAAAAAAAAAAAAAgD8AAAAAAAAAAAAAgD8AAAAAAAAAAAAAAAAAAAAAAAAAAAAAAAAAAAAAAAAAACUAAAAMAAAAAAAAgCgAAAAMAAAABQAAACUAAAAMAAAABAAAABgAAAAMAAAAAAAAAhIAAAAMAAAAAQAAABYAAAAMAAAAAAAAAFQAAABUAQAACgAAAHAAAAATAQAAfAAAAAEAAAAAANhBHMfRQQoAAABwAAAALAAAAEwAAAAEAAAACQAAAHAAAAAV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gAAAAMAAAAIAAAABgAAAAYAAAAWAAAADAAAAAAAAAAlAAAADAAAAAIAAAAOAAAAFAAAAAAAAAAQAAAAFAAAAA==</Object>
  <Object Id="idInvalidSigLnImg">AQAAAGwAAAAAAAAAAAAAAB0BAAB/AAAAAAAAAAAAAAAqHgAAHQ0AACBFTUYAAAEAYB8AALAAAAAGAAAAAAAAAAAAAAAAAAAAQAYAAIQDAACwAQAA7AAAAAAAAAAAAAAAAAAAAICXBgDgmQMACgAAABAAAAAAAAAAAAAAAEsAAAAQAAAAAAAAAAUAAAAeAAAAGAAAAAAAAAAAAAAAHgEAAIAAAAAnAAAAGAAAAAEAAAAAAAAAAAAAAAAAAAAlAAAADAAAAAEAAABMAAAAZAAAAAAAAAAAAAAAHQEAAH8AAAAAAAAAAAAAAB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8PDwAAAAAAAlAAAADAAAAAEAAABMAAAAZAAAAAAAAAAAAAAAHQEAAH8AAAAAAAAAAAAAAB4BAACAAAAAIQDwAAAAAAAAAAAAAACAPwAAAAAAAAAAAACAPwAAAAAAAAAAAAAAAAAAAAAAAAAAAAAAAAAAAAAAAAAAJQAAAAwAAAAAAACAKAAAAAwAAAABAAAAJwAAABgAAAABAAAAAAAAAPDw8AAAAAAAJQAAAAwAAAABAAAATAAAAGQAAAAAAAAAAAAAAB0BAAB/AAAAAAAAAAAAAAAe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AAAAAAAlAAAADAAAAAEAAABMAAAAZAAAAAAAAAAAAAAAHQEAAH8AAAAAAAAAAAAAAB4BAACAAAAAIQDwAAAAAAAAAAAAAACAPwAAAAAAAAAAAACAPwAAAAAAAAAAAAAAAAAAAAAAAAAAAAAAAAAAAAAAAAAAJQAAAAwAAAAAAACAKAAAAAwAAAABAAAAJwAAABgAAAABAAAAAAAAAP///wAAAAAAJQAAAAwAAAABAAAATAAAAGQAAAAAAAAAAAAAAB0BAAB/AAAAAAAAAAAAAAAe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FAAAAAAcKDQcKDQcJDQ4WMShFrjFU1TJV1gECBAIDBAECBQoRKyZBowsTMSAAAAAAfqbJd6PIeqDCQFZ4JTd0Lk/HMVPSGy5uFiE4GypVJ0KnHjN9AAABUgAAAACcz+7S6ffb7fnC0t1haH0hMm8aLXIuT8ggOIwoRKslP58cK08AAAFFAAAAAMHg9P///////////+bm5k9SXjw/SzBRzTFU0y1NwSAyVzFGXwEBAkkACA8mnM/u69/SvI9jt4tgjIR9FBosDBEjMVTUMlXWMVPRKUSeDxk4AAAAXAAAAADT6ff///////+Tk5MjK0krSbkvUcsuT8YVJFoTIFIrSbgtTcEQHEdlAAAAAJzP7vT6/bTa8kRleixHhy1Nwi5PxiQtTnBwcJKSki81SRwtZAgOI2U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CVX8THbwCoyW8CDvIZdrxhKnd4x28AIQ4K+AAAAAAw65ACMOuQAo7TlV8AAAAAmHXjB2zHbwIAAAAAAAAAAAAAAAAAAAAA6O+QAgAAAAAAAAAAAAAAAAAAAAAAAAAAAAAAAAAAAAAAAAAAAAAAABxZ3sQAAAAAGMlvAinxGXYAAG8CAAAAADXxGXbPwFMt9f///wAAAAAAAAAAAAAAAJABAACjwVMttMdvAq2AnHUAANd1qMdvAgAAAACwx28CAAAAAAAAAABRi5t1AAAAAAkAAADIyG8CyMhvAgACAAD8////AQAAAAAAAAAAAAAAAAAAAAAAAAAAAAAAQPjhB2R2AAgAAAAAJQAAAAwAAAABAAAAGAAAAAwAAAD/AAACEgAAAAwAAAABAAAAHgAAABgAAAAiAAAABAAAAHIAAAARAAAAJQAAAAwAAAABAAAAVAAAAKgAAAAjAAAABAAAAHAAAAAQAAAAAQAAAAAA2EEcx9FBIwAAAAQAAAAPAAAATAAAAAAAAAAAAAAAAAAAAP//////////bAAAAEYAaQByAG0AYQAgAG4AbwAgAHYA4QBsAGkAZABhAAAABgAAAAMAAAAEAAAACQAAAAYAAAADAAAABwAAAAcAAAADAAAABQAAAAYAAAADAAAAAwAAAAcAAAAGAAAASwAAAEAAAAAwAAAABQAAACAAAAABAAAAAQAAABAAAAAAAAAAAAAAAB4BAACAAAAAAAAAAAAAAAAeAQAAgAAAAFIAAABwAQAAAgAAABAAAAAHAAAAAAAAAAAAAAC8AgAAAAAAAAECAiJTAHkAcwB0AGUAbQAAAAAAAAAAAAAAAAAAAAAAAAAAAAAAAAAAAAAAAAAAAAAAAAAAAAAAAAAAAAAAAAAAAAAAAAAkXuAKkQJiAAAAiKVvAgNBK15iAAAAeF86FJilbwJfSCteYgAAACAAAABoAEsAOKZvAtzZMRkwpm8Cf2Imd00AAAAgAAAAAgAAAAAAkALcqW8CDYE2XnhfOhTUpW8CMPkuGeN+Nl4QAAAAGAiJAmQAAABxAHUAEAAAAHMAZQAAADMZyNkxGQAAAAAAAAAAAACJAgIAAAAgAAAAwAEhBaimbwLEJmUUoKZvAn9iJndqAAAAIAAAAPQnNhkAAJACAACQAgcAAAAAAAAAUYubdd5dJncHAAAAXKdvAlynbwIAAgAA/P///wEAAAAAAAAAAAAAAAAAAABA+OEH+NQE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woSFBvAixSbwIO8hl2AQAAAAAAAAB/DwrWAwAAAAAAAAACAAAABQAAAAEAAAAAMEAoAAAAABBZlSgDAAAA7NRtXmBXlSgAAAAAEFmVKNcxNl4DAAAA4DE2XgEAAABoXF4ouE5tXruHMl5uQphPmNHexFAYlQKcUW8CKfEZdgAAbwIDAAAANfEZdpRWbwLg////AAAAAAAAAAAAAAAAkAEAAAAAAAEAAAAAYQByAGkAYQBsAAAAAAAAAAAAAAAAAAAABgAAAAAAAABRi5t1AAAAAAYAAABMUW8CTFFvAgACAAD8////AQAAAAAAAAAAAAAAAAAAAED44Qf41AR2ZHYACAAAAAAlAAAADAAAAAMAAAAYAAAADAAAAAAAAAISAAAADAAAAAEAAAAWAAAADAAAAAgAAABUAAAAVAAAAAoAAAAnAAAAHgAAAEoAAAABAAAAAADYQRzH0UEKAAAASwAAAAEAAABMAAAABAAAAAkAAAAnAAAAIAAAAEsAAABQAAAAWADex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XCiAT28CZFFvAg7yGXZsAAAAAAAAAKsRCjO8Tm8CWjpEXhkUAfdg6OoHYi9EXvBs3wdg6OoHUJl+GRUAAABg6OoHji9EXoCAmAJg6OoHHAAAABUAAADkT28CUJl+GQAAAAAAAAAAAAAAAAgAAABA0d7EAQAAANRQbwIp8Rl2AABvAgQAAAA18Rl2jFNvAvD///8AAAAAAAAAAAAAAACQAQAAAAAAAQAAAABzAGUAZwBvAGUAIAB1AGkAAAAAAAAAAAAJAAAAAAAAAFGLm3UAAAAACQAAAIRQbwKEUG8CAAIAAPz///8BAAAAAAAAAAAAAAAAAAAAQPjhB/jUBHZkdgAIAAAAACUAAAAMAAAABAAAABgAAAAMAAAAAAAAAhIAAAAMAAAAAQAAAB4AAAAYAAAAKQAAADMAAACcAAAASAAAACUAAAAMAAAABAAAAFQAAACsAAAAKgAAADMAAACaAAAARwAAAAEAAAAAANhBHMfRQSoAAAAzAAAAEAAAAEwAAAAAAAAAAAAAAAAAAAD//////////2wAAABGAGkAbwByAGUAbABsAGEAIABDAGEAcgBkAG8AegBvAAgAAAAEAAAACQAAAAYAAAAIAAAABAAAAAQAAAAIAAAABAAAAAoAAAAIAAAABgAAAAkAAAAJAAAABwAAAAkAAABLAAAAQAAAADAAAAAFAAAAIAAAAAEAAAABAAAAEAAAAAAAAAAAAAAAHgEAAIAAAAAAAAAAAAAAAB4BAACAAAAAJQAAAAwAAAACAAAAJwAAABgAAAAFAAAAAAAAAP///wAAAAAAJQAAAAwAAAAFAAAATAAAAGQAAAAAAAAAUAAAAB0BAAB8AAAAAAAAAFAAAAAe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ADYQRzH0UEKAAAAUAAAABAAAABMAAAAAAAAAAAAAAAAAAAA//////////9sAAAARgBpAG8AcgBlAGwAbABhACAAQwBhAHIAZABvAHoAbwAGAAAAAwAAAAcAAAAEAAAABgAAAAMAAAADAAAABgAAAAMAAAAHAAAABgAAAAQAAAAHAAAABwAAAAUAAAAHAAAASwAAAEAAAAAwAAAABQAAACAAAAABAAAAAQAAABAAAAAAAAAAAAAAAB4BAACAAAAAAAAAAAAAAAAe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hAAAAAoAAABgAAAAQAAAAGwAAAABAAAAAADYQRzH0UEKAAAAYAAAAAkAAABMAAAAAAAAAAAAAAAAAAAA//////////9gAAAAQwBvAG4AdABhAGQAbwByAGEAAAAHAAAABwAAAAcAAAAEAAAABgAAAAcAAAAHAAAABAAAAAYAAABLAAAAQAAAADAAAAAFAAAAIAAAAAEAAAABAAAAEAAAAAAAAAAAAAAAHgEAAIAAAAAAAAAAAAAAAB4BAACAAAAAJQAAAAwAAAACAAAAJwAAABgAAAAFAAAAAAAAAP///wAAAAAAJQAAAAwAAAAFAAAATAAAAGQAAAAJAAAAcAAAABQBAAB8AAAACQAAAHAAAAAMAQAADQAAACEA8AAAAAAAAAAAAAAAgD8AAAAAAAAAAAAAgD8AAAAAAAAAAAAAAAAAAAAAAAAAAAAAAAAAAAAAAAAAACUAAAAMAAAAAAAAgCgAAAAMAAAABQAAACUAAAAMAAAAAQAAABgAAAAMAAAAAAAAAhIAAAAMAAAAAQAAABYAAAAMAAAAAAAAAFQAAABUAQAACgAAAHAAAAATAQAAfAAAAAEAAAAAANhBHMfRQQoAAABwAAAALAAAAEwAAAAEAAAACQAAAHAAAAAV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gAAAAMAAAAIAAAABgAAAAY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0cd21ce-157e-4cef-a9e1-719e8f6c80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13" ma:contentTypeDescription="Crear nuevo documento." ma:contentTypeScope="" ma:versionID="2c85d22f740236986ae24e83867fa4b4">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1a7aa35641a8e42284fadc9e39b672bf"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DAEMSEngagementItemInfo xmlns="http://schemas.microsoft.com/DAEMSEngagementItemInfoXML">
  <EngagementID>5000000139</EngagementID>
  <LogicalEMSServerID>-109903338106937214</LogicalEMSServerID>
  <WorkingPaperID>2371882578200000162</WorkingPaperID>
</DAEMSEngagementItemInfo>
</file>

<file path=customXml/itemProps1.xml><?xml version="1.0" encoding="utf-8"?>
<ds:datastoreItem xmlns:ds="http://schemas.openxmlformats.org/officeDocument/2006/customXml" ds:itemID="{6A476562-62F6-44C0-8C53-740578DA35A4}">
  <ds:schemaRefs>
    <ds:schemaRef ds:uri="http://schemas.microsoft.com/sharepoint/v3/contenttype/forms"/>
  </ds:schemaRefs>
</ds:datastoreItem>
</file>

<file path=customXml/itemProps2.xml><?xml version="1.0" encoding="utf-8"?>
<ds:datastoreItem xmlns:ds="http://schemas.openxmlformats.org/officeDocument/2006/customXml" ds:itemID="{EAB57790-2471-4502-8512-064DAEDE999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22f4d1c-4a35-40b6-96d5-1a9c7e49af38"/>
    <ds:schemaRef ds:uri="50cd21ce-157e-4cef-a9e1-719e8f6c805e"/>
    <ds:schemaRef ds:uri="http://www.w3.org/XML/1998/namespace"/>
  </ds:schemaRefs>
</ds:datastoreItem>
</file>

<file path=customXml/itemProps3.xml><?xml version="1.0" encoding="utf-8"?>
<ds:datastoreItem xmlns:ds="http://schemas.openxmlformats.org/officeDocument/2006/customXml" ds:itemID="{C3615E89-C6B1-45F7-A8B8-21469DBDB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7CCBCE-951C-4ECD-8961-3D120A798395}">
  <ds:schemaRefs>
    <ds:schemaRef ds:uri="http://schemas.microsoft.com/DAEMSEngagementItemInfo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CARATULA</vt:lpstr>
      <vt:lpstr>INF GRAL</vt:lpstr>
      <vt:lpstr>EEFF </vt:lpstr>
      <vt:lpstr>EERR</vt:lpstr>
      <vt:lpstr>EFE indirecto</vt:lpstr>
      <vt:lpstr>Armado EFE indirecto</vt:lpstr>
      <vt:lpstr>EFE</vt:lpstr>
      <vt:lpstr>Aux CF</vt:lpstr>
      <vt:lpstr>PN</vt:lpstr>
      <vt:lpstr>NOTAS</vt:lpstr>
      <vt:lpstr>BCE</vt:lpstr>
      <vt:lpstr>NOTAS!_MON_1552230270</vt:lpstr>
      <vt:lpstr>NOTAS!_MON_1552230337</vt:lpstr>
      <vt:lpstr>CARATULA!Área_de_impresión</vt:lpstr>
      <vt:lpstr>'EEFF '!Área_de_impresión</vt:lpstr>
      <vt:lpstr>EERR!Área_de_impresión</vt:lpstr>
      <vt:lpstr>EFE!Área_de_impresión</vt:lpstr>
      <vt:lpstr>'INF GRAL'!Área_de_impresión</vt:lpstr>
      <vt:lpstr>NOTAS!Área_de_impresión</vt:lpstr>
      <vt:lpstr>PN!Área_de_impresión</vt:lpstr>
      <vt:lpstr>NOTAS!OLE_LINK1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Sosa, Adriana (LATCO - Asuncion)</dc:creator>
  <cp:lastModifiedBy>Fiorella Cardozo</cp:lastModifiedBy>
  <cp:lastPrinted>2021-08-12T14:16:53Z</cp:lastPrinted>
  <dcterms:created xsi:type="dcterms:W3CDTF">2011-02-24T07:16:58Z</dcterms:created>
  <dcterms:modified xsi:type="dcterms:W3CDTF">2021-10-26T15:25:44Z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